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norenav\Desktop\Archivos 2022\PROCEDIMIENTOS DE SELECCION\OBRA\LP Nº 007 - LIMA TAMBO\BASES INTEGRADAS\"/>
    </mc:Choice>
  </mc:AlternateContent>
  <bookViews>
    <workbookView xWindow="0" yWindow="0" windowWidth="14070" windowHeight="8220" activeTab="4"/>
  </bookViews>
  <sheets>
    <sheet name="FORMATO RESUM PRESUP " sheetId="1" r:id="rId1"/>
    <sheet name="Presupuesto 1" sheetId="2" r:id="rId2"/>
    <sheet name="Presupuesto 2" sheetId="3" r:id="rId3"/>
    <sheet name="GGU_BASE" sheetId="5" r:id="rId4"/>
    <sheet name="resumen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ppp1" localSheetId="0">[1]AreaLaguna!#REF!</definedName>
    <definedName name="_ppp1">[1]AreaLaguna!#REF!</definedName>
    <definedName name="_Regression_Int" localSheetId="3" hidden="1">1</definedName>
    <definedName name="_Regression_Int" localSheetId="4" hidden="1">1</definedName>
    <definedName name="A" localSheetId="0">[2]AreaLaguna!#REF!</definedName>
    <definedName name="A">[2]AreaLaguna!#REF!</definedName>
    <definedName name="A_impresión_IM" localSheetId="0">[3]Lagsram2!#REF!</definedName>
    <definedName name="A_impresión_IM" localSheetId="3">GGU_BASE!$A$1:$K$111</definedName>
    <definedName name="A_impresión_IM" localSheetId="4">resumen!$A$1:$I$33</definedName>
    <definedName name="A_impresión_IM">[3]Lagsram2!#REF!</definedName>
    <definedName name="aaa" localSheetId="0">[4]AreaLaguna!#REF!</definedName>
    <definedName name="aaa">[4]AreaLaguna!#REF!</definedName>
    <definedName name="aaaa" localSheetId="0">[4]AreaLaguna!#REF!</definedName>
    <definedName name="aaaa">[4]AreaLaguna!#REF!</definedName>
    <definedName name="_xlnm.Print_Area" localSheetId="0">'FORMATO RESUM PRESUP '!$B$2:$L$28</definedName>
    <definedName name="_xlnm.Print_Area" localSheetId="3">GGU_BASE!$A$1:$K$112</definedName>
    <definedName name="_xlnm.Print_Area" localSheetId="4">resumen!$A$1:$I$34</definedName>
    <definedName name="D" localSheetId="0">[2]AreaLaguna!#REF!</definedName>
    <definedName name="D">[2]AreaLaguna!#REF!</definedName>
    <definedName name="DFDSF" localSheetId="0">[5]AreaLaguna!#REF!</definedName>
    <definedName name="DFDSF">[5]AreaLaguna!#REF!</definedName>
    <definedName name="dfsdf" localSheetId="0">[2]AreaLaguna!#REF!</definedName>
    <definedName name="dfsdf">[2]AreaLaguna!#REF!</definedName>
    <definedName name="dsdsdsdsdsd" localSheetId="0">[2]AreaLaguna!#REF!</definedName>
    <definedName name="dsdsdsdsdsd">[2]AreaLaguna!#REF!</definedName>
    <definedName name="EEE" localSheetId="0">[4]AreaLaguna!#REF!</definedName>
    <definedName name="EEE">[4]AreaLaguna!#REF!</definedName>
    <definedName name="EEEE" localSheetId="0">[2]AreaLaguna!#REF!</definedName>
    <definedName name="EEEE">[2]AreaLaguna!#REF!</definedName>
    <definedName name="FD" localSheetId="0">[2]AreaLaguna!#REF!</definedName>
    <definedName name="FD">[2]AreaLaguna!#REF!</definedName>
    <definedName name="fdsf" localSheetId="0">[2]AreaLaguna!#REF!</definedName>
    <definedName name="fdsf">[2]AreaLaguna!#REF!</definedName>
    <definedName name="fsdfsd" localSheetId="0">[2]AreaLaguna!#REF!</definedName>
    <definedName name="fsdfsd">[2]AreaLaguna!#REF!</definedName>
    <definedName name="g" localSheetId="0">#REF!</definedName>
    <definedName name="g">#REF!</definedName>
    <definedName name="GGG" localSheetId="0">[4]AreaLaguna!#REF!</definedName>
    <definedName name="GGG">[4]AreaLaguna!#REF!</definedName>
    <definedName name="HJHJHJ" localSheetId="0">[4]AreaLaguna!#REF!</definedName>
    <definedName name="HJHJHJ">[4]AreaLaguna!#REF!</definedName>
    <definedName name="KKKK" localSheetId="0">[4]AreaLaguna!#REF!</definedName>
    <definedName name="KKKK">[4]AreaLaguna!#REF!</definedName>
    <definedName name="nnn">#REF!</definedName>
    <definedName name="ppp" localSheetId="0">[5]AreaLaguna!#REF!</definedName>
    <definedName name="ppp">[5]AreaLaguna!#REF!</definedName>
    <definedName name="SDFSDF" localSheetId="0">[2]AreaLaguna!#REF!</definedName>
    <definedName name="SDFSDF">[2]AreaLaguna!#REF!</definedName>
    <definedName name="sss" localSheetId="0">[2]AreaLaguna!#REF!</definedName>
    <definedName name="sss">[2]AreaLaguna!#REF!</definedName>
    <definedName name="TCOS" localSheetId="0">#REF!</definedName>
    <definedName name="TCOS">#REF!</definedName>
    <definedName name="_xlnm.Print_Titles" localSheetId="3">GGU_BASE!$1:$10</definedName>
    <definedName name="_xlnm.Print_Titles" localSheetId="4">resumen!$1:$13</definedName>
    <definedName name="ww">[2]AreaLaguna!#REF!</definedName>
    <definedName name="www" localSheetId="0">[1]AreaLaguna!#REF!</definedName>
    <definedName name="www">[1]AreaLaguna!#REF!</definedName>
    <definedName name="WWWW" localSheetId="0">[2]AreaLaguna!#REF!</definedName>
    <definedName name="WWWW">[2]AreaLaguna!#REF!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2" i="5" l="1"/>
  <c r="K102" i="5" s="1"/>
  <c r="I101" i="5"/>
  <c r="K101" i="5" s="1"/>
  <c r="W99" i="5"/>
  <c r="W98" i="5"/>
  <c r="I98" i="5"/>
  <c r="K98" i="5" s="1"/>
  <c r="I97" i="5"/>
  <c r="K97" i="5" s="1"/>
  <c r="K96" i="5"/>
  <c r="I96" i="5"/>
  <c r="I95" i="5"/>
  <c r="K95" i="5" s="1"/>
  <c r="I94" i="5"/>
  <c r="K94" i="5" s="1"/>
  <c r="K93" i="5"/>
  <c r="I93" i="5"/>
  <c r="I91" i="5"/>
  <c r="K91" i="5" s="1"/>
  <c r="I90" i="5"/>
  <c r="K90" i="5" s="1"/>
  <c r="K89" i="5"/>
  <c r="I89" i="5"/>
  <c r="J84" i="5"/>
  <c r="K84" i="5" s="1"/>
  <c r="K83" i="5"/>
  <c r="J82" i="5"/>
  <c r="K82" i="5" s="1"/>
  <c r="C82" i="5"/>
  <c r="J81" i="5"/>
  <c r="K81" i="5" s="1"/>
  <c r="C81" i="5"/>
  <c r="E78" i="5"/>
  <c r="K78" i="5" s="1"/>
  <c r="E77" i="5"/>
  <c r="K77" i="5" s="1"/>
  <c r="K74" i="5"/>
  <c r="K72" i="5"/>
  <c r="I69" i="5"/>
  <c r="K69" i="5" s="1"/>
  <c r="K68" i="5"/>
  <c r="I66" i="5"/>
  <c r="I67" i="5" s="1"/>
  <c r="K67" i="5" s="1"/>
  <c r="K65" i="5"/>
  <c r="I65" i="5"/>
  <c r="K61" i="5"/>
  <c r="K60" i="5"/>
  <c r="K59" i="5"/>
  <c r="K57" i="5"/>
  <c r="K56" i="5"/>
  <c r="K55" i="5"/>
  <c r="K54" i="5"/>
  <c r="K53" i="5"/>
  <c r="K52" i="5"/>
  <c r="K51" i="5"/>
  <c r="K50" i="5"/>
  <c r="K49" i="5"/>
  <c r="K27" i="5"/>
  <c r="I21" i="5"/>
  <c r="I20" i="5"/>
  <c r="I19" i="5"/>
  <c r="I18" i="5"/>
  <c r="O15" i="5"/>
  <c r="J9" i="5"/>
  <c r="E9" i="5" s="1"/>
  <c r="E8" i="5"/>
  <c r="J7" i="5"/>
  <c r="I29" i="4"/>
  <c r="H15" i="4"/>
  <c r="H14" i="4"/>
  <c r="B14" i="4"/>
  <c r="G10" i="4"/>
  <c r="C5" i="4"/>
  <c r="B2" i="4"/>
  <c r="O13" i="5" l="1"/>
  <c r="I23" i="4"/>
  <c r="D20" i="4" s="1"/>
  <c r="D25" i="4"/>
  <c r="K66" i="5"/>
  <c r="I31" i="4"/>
  <c r="H12" i="1"/>
  <c r="H15" i="1" s="1"/>
  <c r="I18" i="1"/>
  <c r="I31" i="1"/>
  <c r="U14" i="1"/>
  <c r="U13" i="1"/>
  <c r="M10" i="1"/>
  <c r="M9" i="1"/>
  <c r="L24" i="1"/>
  <c r="O24" i="1"/>
  <c r="L15" i="1"/>
  <c r="I16" i="1" l="1"/>
  <c r="I19" i="1" s="1"/>
  <c r="G13" i="1"/>
  <c r="L13" i="1" s="1"/>
  <c r="G14" i="1"/>
  <c r="L14" i="1" s="1"/>
  <c r="M12" i="1"/>
  <c r="O12" i="1"/>
  <c r="O14" i="5"/>
  <c r="O16" i="5" s="1"/>
  <c r="E109" i="5"/>
  <c r="I111" i="5"/>
  <c r="D31" i="4"/>
  <c r="D33" i="4" s="1"/>
  <c r="I33" i="4"/>
  <c r="I22" i="1" l="1"/>
  <c r="I20" i="1"/>
  <c r="I21" i="1" s="1"/>
  <c r="I24" i="1" s="1"/>
  <c r="I35" i="1" s="1"/>
  <c r="O22" i="5"/>
  <c r="O23" i="5" s="1"/>
</calcChain>
</file>

<file path=xl/comments1.xml><?xml version="1.0" encoding="utf-8"?>
<comments xmlns="http://schemas.openxmlformats.org/spreadsheetml/2006/main">
  <authors>
    <author>USER</author>
  </authors>
  <commentList>
    <comment ref="E6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calcular </t>
        </r>
      </text>
    </comment>
  </commentList>
</comments>
</file>

<file path=xl/sharedStrings.xml><?xml version="1.0" encoding="utf-8"?>
<sst xmlns="http://schemas.openxmlformats.org/spreadsheetml/2006/main" count="3775" uniqueCount="1930">
  <si>
    <t>Componente</t>
  </si>
  <si>
    <t>Descripción</t>
  </si>
  <si>
    <t>ITEM     SUB PRESUPUESTO DE OBRA</t>
  </si>
  <si>
    <t>01</t>
  </si>
  <si>
    <t>02</t>
  </si>
  <si>
    <t>COSTO DIRECTO (TOTAL)</t>
  </si>
  <si>
    <t>UTILIDAD (…….. %)</t>
  </si>
  <si>
    <t>IGV</t>
  </si>
  <si>
    <t>OBRAS CIVILES - ESTRUCTURAS</t>
  </si>
  <si>
    <t>INSTALACIONES HIDRAULICAS Y ELECTRICAS</t>
  </si>
  <si>
    <t>Parcial (A)
S/.</t>
  </si>
  <si>
    <t>GASTOS GENERALES VARIABLES   (…%)</t>
  </si>
  <si>
    <t>GASTOS GENERALES FIJOS  (…%)</t>
  </si>
  <si>
    <t>"REPARACION DE RESERVORIO; EN EL (LA R-256 Y R-257 UBICADOS EN LAS TORRES DE LIMATAMBO EN EL DISTRITO DE SAN BORJA, PROVINCIA LIMA, DEPARTAMENTO LIMA"</t>
  </si>
  <si>
    <t>LIMA - LIMA - LIMA</t>
  </si>
  <si>
    <t>TOTAL</t>
  </si>
  <si>
    <t>SUPERVISION DE OBRA</t>
  </si>
  <si>
    <t>I</t>
  </si>
  <si>
    <t>TOTAL INCL. GASTOS GENERALES Y UTILIDAD (A)</t>
  </si>
  <si>
    <t>II</t>
  </si>
  <si>
    <t xml:space="preserve">SUB TOTAL </t>
  </si>
  <si>
    <t>COSTO TOTAL DEL PRESUPUESTO (VALOR REFERENCIAL)</t>
  </si>
  <si>
    <t>SUMINISTRO ELECTRICO (R-257) Y (R-256)</t>
  </si>
  <si>
    <t>SUB TOTAL + IGV</t>
  </si>
  <si>
    <t>III</t>
  </si>
  <si>
    <t>PAGOS A INSTITUCIONES O EMPRESAS A NOMBRE DE SEDAPAL (B)</t>
  </si>
  <si>
    <t>RESUMEN DE PRESUPUESTO</t>
  </si>
  <si>
    <t xml:space="preserve">CONTRIBUCION AL SENCICO - 0.2% </t>
  </si>
  <si>
    <t>S10</t>
  </si>
  <si>
    <t>Página</t>
  </si>
  <si>
    <t>Presupuesto</t>
  </si>
  <si>
    <t>2078113</t>
  </si>
  <si>
    <t xml:space="preserve">      ET-S:REPARACIÓN DE RESERVORIO; EN EL (LA) R-256 Y R-257 UBICADOS EN LAS TORRES DE LIMATAMBO, EN EL DISTRITO DE SAN BORJA, PROVINCIA DE LIMA, DEPARTAMENTO DE LIMA</t>
  </si>
  <si>
    <t>Subpresupuesto</t>
  </si>
  <si>
    <t>002</t>
  </si>
  <si>
    <t xml:space="preserve">EQUIPAMIENTO HIDRAULICO, ELECTRICAS Y ELECTROMECANICO </t>
  </si>
  <si>
    <t>Cliente</t>
  </si>
  <si>
    <t>Equipo Proyectos (CG: 352)</t>
  </si>
  <si>
    <t>Costo al</t>
  </si>
  <si>
    <t>30/09/2021</t>
  </si>
  <si>
    <t>Lugar</t>
  </si>
  <si>
    <t>Item</t>
  </si>
  <si>
    <t>Und.</t>
  </si>
  <si>
    <t>Metrado</t>
  </si>
  <si>
    <t>Precio S/.</t>
  </si>
  <si>
    <t>Parcial S/.</t>
  </si>
  <si>
    <t>EQUIPAMIENTO HIDRAULICO, ELECTRICAS Y ELECTROMECANICO</t>
  </si>
  <si>
    <t>02.01</t>
  </si>
  <si>
    <t>REHABILITACION DE RESERVORIO EXISTENTE R-257</t>
  </si>
  <si>
    <t>02.01.01</t>
  </si>
  <si>
    <t>EQUIPAMIENTO HIDRAULICO</t>
  </si>
  <si>
    <t>02.01.01.01</t>
  </si>
  <si>
    <t>TUBERIAS Y NIPLES</t>
  </si>
  <si>
    <t>02.01.01.01.01</t>
  </si>
  <si>
    <t>Niple BB de HD NTP ISO 2531 DN 200mm PN 16 L=5.80m</t>
  </si>
  <si>
    <t>und</t>
  </si>
  <si>
    <t>02.01.01.01.02</t>
  </si>
  <si>
    <t>Niple BB de acero SCH 40 DN 150mm L=0.28</t>
  </si>
  <si>
    <t>02.01.01.01.03</t>
  </si>
  <si>
    <t>Niple BB de acero SCH 40 DN 200mm L=1.22</t>
  </si>
  <si>
    <t>02.01.01.01.04</t>
  </si>
  <si>
    <t>Niple BB de acero SCH 40 DN 200mm L=0.80</t>
  </si>
  <si>
    <t>02.01.01.01.05</t>
  </si>
  <si>
    <t>Niple BB de acero SCH 40 DN 200mm L=1.20</t>
  </si>
  <si>
    <t>02.01.01.01.06</t>
  </si>
  <si>
    <t>Niple BB de acero SCH 40 DN 200mm L=1.35</t>
  </si>
  <si>
    <t>02.01.01.01.07</t>
  </si>
  <si>
    <t>Niple BB de acero SCH 40 DN 200mm L=1.10</t>
  </si>
  <si>
    <t>02.01.01.01.08</t>
  </si>
  <si>
    <t>Niple BB de acero SCH 40 DN 200mm L=0.98</t>
  </si>
  <si>
    <t>02.01.01.01.09</t>
  </si>
  <si>
    <t>Niple BB de acero SCH 40 DN 200mm L=2.73</t>
  </si>
  <si>
    <t>02.01.01.01.10</t>
  </si>
  <si>
    <t>Niple BB de acero SCH 40 DN 200mm L=0.15</t>
  </si>
  <si>
    <t>02.01.01.01.11</t>
  </si>
  <si>
    <t>Niple BB de acero SCH 40 DN 200mm L=0.50</t>
  </si>
  <si>
    <t>02.01.01.01.12</t>
  </si>
  <si>
    <t>Niple BB de acero SCH 40 DN 200mm L=5.09</t>
  </si>
  <si>
    <t>02.01.01.01.13</t>
  </si>
  <si>
    <t>Niple BB de acero SCH 40 DN 200mm L=3.72</t>
  </si>
  <si>
    <t>02.01.01.01.14</t>
  </si>
  <si>
    <t>Niple BB de acero SCH 40 DN 200mm L=2.54</t>
  </si>
  <si>
    <t>02.01.01.01.15</t>
  </si>
  <si>
    <t>Niple BB de acero SCH 40 DN 200mm L=2.36</t>
  </si>
  <si>
    <t>02.01.01.01.16</t>
  </si>
  <si>
    <t>Niple BB de acero SCH 40 DN 200mm L=2.82</t>
  </si>
  <si>
    <t>02.01.01.01.17</t>
  </si>
  <si>
    <t>Niple BB de acero SCH 40 DN 200mm L=1.67</t>
  </si>
  <si>
    <t>02.01.01.01.18</t>
  </si>
  <si>
    <t>Niple BB de acero SCH 40 DN 200mm L=2.75</t>
  </si>
  <si>
    <t>02.01.01.01.19</t>
  </si>
  <si>
    <t>Niple BB de acero SCH 40 DN 200mm L=3.96 (con brida de anclaje)</t>
  </si>
  <si>
    <t>02.01.01.01.20</t>
  </si>
  <si>
    <t>Niple BE de acero SCH 40 DN 200mm L=3.26 (con brida de anclaje)</t>
  </si>
  <si>
    <t>02.01.01.01.21</t>
  </si>
  <si>
    <t>Niple BB de acero SCH 40 DN 200mm L=0.62 (con brida de anclaje)</t>
  </si>
  <si>
    <t>02.01.01.01.22</t>
  </si>
  <si>
    <t>Niple BE de acero SCH 40 DN 200mm L=0.45 (con brida de anclaje)</t>
  </si>
  <si>
    <t>02.01.01.01.23</t>
  </si>
  <si>
    <t>Niple BB de acero SCH 40 DN 200mm L=2.08</t>
  </si>
  <si>
    <t>02.01.01.01.24</t>
  </si>
  <si>
    <t>Niple BB de acero SCH 40 DN 200mm L=0.67</t>
  </si>
  <si>
    <t>02.01.01.01.25</t>
  </si>
  <si>
    <t>Niple BE de acero SCH 40 DN 200mm L=1.43</t>
  </si>
  <si>
    <t>02.01.01.01.26</t>
  </si>
  <si>
    <t>Niple BE de acero SCH 40 DN 200mm L=2.13</t>
  </si>
  <si>
    <t>02.01.01.01.27</t>
  </si>
  <si>
    <t>Niple BE de acero SCH 40 DN 200mm L=1.71</t>
  </si>
  <si>
    <t>02.01.01.01.28</t>
  </si>
  <si>
    <t>Niple BE de acero SCH 40 DN 200mm L=2.49</t>
  </si>
  <si>
    <t>02.01.01.02</t>
  </si>
  <si>
    <t>PERNOS Y EMPAQUETADURA</t>
  </si>
  <si>
    <t>02.01.01.02.01</t>
  </si>
  <si>
    <t>Empaquetadura de jebe enlonada  DN  150</t>
  </si>
  <si>
    <t>02.01.01.02.02</t>
  </si>
  <si>
    <t>Perno de acero incluye tuerca para unir  bridas  DN  150</t>
  </si>
  <si>
    <t>02.01.01.02.03</t>
  </si>
  <si>
    <t>Empaquetadura de jebe enlonada  DN  200</t>
  </si>
  <si>
    <t>02.01.01.02.04</t>
  </si>
  <si>
    <t>Perno de acero incluye tuerca para unir  bridas  DN  200</t>
  </si>
  <si>
    <t>02.01.01.02.05</t>
  </si>
  <si>
    <t>Brida ciega de HD PN 16 DN 200mm</t>
  </si>
  <si>
    <t>02.01.01.03</t>
  </si>
  <si>
    <t>ACCESORIOS</t>
  </si>
  <si>
    <t>02.01.01.03.01</t>
  </si>
  <si>
    <t>Codo de hierro dúctil de 45° (1/8)  2 bridas   PN 16  DN  200</t>
  </si>
  <si>
    <t>02.01.01.03.02</t>
  </si>
  <si>
    <t>Codo de hierro dúctil de 90° (1/4)  2 bridas   PN 16 DN 200</t>
  </si>
  <si>
    <t>02.01.01.03.03</t>
  </si>
  <si>
    <t>Tee de hierro dúctil con 3 bridas PN 16  DN  200  x   80</t>
  </si>
  <si>
    <t>02.01.01.03.04</t>
  </si>
  <si>
    <t>Tee de hierro dúctil con 3 bridas PN 16  DN  200  x  160</t>
  </si>
  <si>
    <t>02.01.01.03.05</t>
  </si>
  <si>
    <t>Tee de hierro dúctil con 3 bridas PN 16  DN  200  x  200</t>
  </si>
  <si>
    <t>02.01.01.03.06</t>
  </si>
  <si>
    <t>Unión de desmontaje autoportante HD DN 150 mm</t>
  </si>
  <si>
    <t>02.01.01.03.07</t>
  </si>
  <si>
    <t>Unión de desmontaje autoportante HD DN 200 mm</t>
  </si>
  <si>
    <t>02.01.01.03.08</t>
  </si>
  <si>
    <t>Unión de desmontaje tipo dresser de hierro dúctil PN 16 DN 200</t>
  </si>
  <si>
    <t>02.01.01.03.09</t>
  </si>
  <si>
    <t>Union de amplio rango HD BE PN 16 DN 200mm</t>
  </si>
  <si>
    <t>02.01.01.03.10</t>
  </si>
  <si>
    <t>Reduccion BB HD 200mm x 150mm</t>
  </si>
  <si>
    <t>02.01.01.04</t>
  </si>
  <si>
    <t>VALVULAS</t>
  </si>
  <si>
    <t>02.01.01.04.01</t>
  </si>
  <si>
    <t>Válvula compuerta HD, PN-16, DN 80 mm, BB</t>
  </si>
  <si>
    <t>02.01.01.04.02</t>
  </si>
  <si>
    <t>Válvula de aire triple efecto anticierre de golpe (no slamp) HD - PN 16 DN 80mm</t>
  </si>
  <si>
    <t>02.01.01.04.03</t>
  </si>
  <si>
    <t>Válvula Mariposa HD, PN-16 DN 150 mm B-B</t>
  </si>
  <si>
    <t>02.01.01.04.04</t>
  </si>
  <si>
    <t>Válvula reductora de presión con control piloto DN 150</t>
  </si>
  <si>
    <t>02.01.01.04.05</t>
  </si>
  <si>
    <t>Válvula Mariposa HD, PN-16 DN 200 mm B-B</t>
  </si>
  <si>
    <t>02.01.01.04.06</t>
  </si>
  <si>
    <t>Válvula de control de nivel con piloto de altitud modulante BB HD PN 16 DN 200mm</t>
  </si>
  <si>
    <t>02.01.01.05</t>
  </si>
  <si>
    <t>EQUIPOS</t>
  </si>
  <si>
    <t>02.01.01.05.01</t>
  </si>
  <si>
    <t>Caudalimetro electromagnetico acero inox DN 200mm</t>
  </si>
  <si>
    <t>02.01.01.06</t>
  </si>
  <si>
    <t>BATERIA DE MEDICION DE PRESION</t>
  </si>
  <si>
    <t>02.01.01.06.01</t>
  </si>
  <si>
    <t>Niple de acero inox. roscado de 1/2", L=0.08m</t>
  </si>
  <si>
    <t>02.01.01.06.02</t>
  </si>
  <si>
    <t>Manómetro de aguja con glicerina Rango de 0 a 150 PSI, incl. accesorios</t>
  </si>
  <si>
    <t>02.01.01.06.03</t>
  </si>
  <si>
    <t>Válvula de bola acero inox. roscada 1/2"</t>
  </si>
  <si>
    <t>02.01.01.06.04</t>
  </si>
  <si>
    <t>Tee de acero inox. roscado 1/2"</t>
  </si>
  <si>
    <t>02.01.01.06.05</t>
  </si>
  <si>
    <t>Unión simple de acero inox. roscado 1/2"</t>
  </si>
  <si>
    <t>02.01.01.06.06</t>
  </si>
  <si>
    <t>Niple de acero inox. roscado 1/2" L=0.10m</t>
  </si>
  <si>
    <t>02.01.01.06.07</t>
  </si>
  <si>
    <t>Sensor de presión de 1/2" con salida profibus DP. GP MIN-IP-67</t>
  </si>
  <si>
    <t>02.01.01.06.08</t>
  </si>
  <si>
    <t>Union universal de acero inox 1/2"</t>
  </si>
  <si>
    <t>02.01.01.07</t>
  </si>
  <si>
    <t>VARIOS</t>
  </si>
  <si>
    <t>02.01.01.07.01</t>
  </si>
  <si>
    <t>Canastilla de succion  acero inoxidable DN 200mm</t>
  </si>
  <si>
    <t>02.01.01.07.02</t>
  </si>
  <si>
    <t>Filtro tipo "cesto" de acero inoxidable BB DN 200</t>
  </si>
  <si>
    <t>02.01.01.07.03</t>
  </si>
  <si>
    <t>Abrazadera de acero DN  200</t>
  </si>
  <si>
    <t>02.01.01.07.04</t>
  </si>
  <si>
    <t>Soporte metálico tipo abrazadera para tubería DN 200  a  250</t>
  </si>
  <si>
    <t>02.01.01.07.05</t>
  </si>
  <si>
    <t>Tuberia de ventilacion acero 4" en cámara (iincl. curvas (codos), accesorios de fijacion (abraz. y dados concreto) y  malla metalica segun diseño</t>
  </si>
  <si>
    <t>02.01.01.08</t>
  </si>
  <si>
    <t>RED DE DRENAJE</t>
  </si>
  <si>
    <t>02.01.01.08.01</t>
  </si>
  <si>
    <t>TUBERIA</t>
  </si>
  <si>
    <t>02.01.01.08.01.01</t>
  </si>
  <si>
    <t>Tuberia de desague pvc 2"</t>
  </si>
  <si>
    <t>02.01.01.08.02</t>
  </si>
  <si>
    <t>02.01.01.08.02.01</t>
  </si>
  <si>
    <t>Codo 45° PVC Desagüe, SAP Ø 2", SP-SP</t>
  </si>
  <si>
    <t>02.01.01.08.02.02</t>
  </si>
  <si>
    <t>Yee PVC Desagüe, SAP Ø 2", SP-SP-SP</t>
  </si>
  <si>
    <t>02.01.01.08.02.03</t>
  </si>
  <si>
    <t>Sumidero de bronce 2"</t>
  </si>
  <si>
    <t>02.01.01.08.02.04</t>
  </si>
  <si>
    <t>Trampa "P" de PVC SAL para desagüe 2"</t>
  </si>
  <si>
    <t>02.01.01.09</t>
  </si>
  <si>
    <t>LINEAS DE REBOSE</t>
  </si>
  <si>
    <t>02.01.01.09.01</t>
  </si>
  <si>
    <t>Excav. zanja (pulso) p/tub. terr-normal  DN  200 -  250  de 1,26 m a 1,50 m prof.</t>
  </si>
  <si>
    <t>m</t>
  </si>
  <si>
    <t>02.01.01.09.02</t>
  </si>
  <si>
    <t>Refine y nivel de zanja terr-normal para tub. DN  200 -  250  para toda profund.</t>
  </si>
  <si>
    <t>02.01.01.09.03</t>
  </si>
  <si>
    <t>Relleno comp.zanja(pulso) p/tub t-normal DN  200 -  250  de 1,26 m a 1,50 m prof.</t>
  </si>
  <si>
    <t>02.01.01.09.04</t>
  </si>
  <si>
    <t>Tubería PVC Desagüe, NTP 399.003 DN 200 incluye anillo + 1% de desperdicio</t>
  </si>
  <si>
    <t>02.01.01.09.05</t>
  </si>
  <si>
    <t>Instalación de tubería de PVC p/desagüe  DN  200  incluye prueba hidráulica</t>
  </si>
  <si>
    <t>02.01.01.09.06</t>
  </si>
  <si>
    <t>Prueba compactacion de suelos (proctor modificado, control de compactacion - densidad de campo)</t>
  </si>
  <si>
    <t>02.01.01.09.07</t>
  </si>
  <si>
    <t>Empalme de tuberías a líneas de desagüe DN  100</t>
  </si>
  <si>
    <t>02.01.01.09.08</t>
  </si>
  <si>
    <t>Rotura y resposicion de losa de concreto E=0.20cm</t>
  </si>
  <si>
    <t>m2</t>
  </si>
  <si>
    <t>02.01.01.10</t>
  </si>
  <si>
    <t>ACCESORIOS EN TUBERIAS DE DRENAJE EN VALVULA DE AIRE (02 UND)</t>
  </si>
  <si>
    <t>02.01.01.10.01</t>
  </si>
  <si>
    <t>Niple de PVC roscado NTP-399.166 DN 25mm  L=0.30m</t>
  </si>
  <si>
    <t>02.01.01.10.02</t>
  </si>
  <si>
    <t>Codo 90º PVC roscado NTP 399.166 DN 25mm</t>
  </si>
  <si>
    <t>02.01.01.10.03</t>
  </si>
  <si>
    <t>Niple de PVC roscado NTP-399.166 DN 25mm  L=0.10m</t>
  </si>
  <si>
    <t>02.01.01.10.04</t>
  </si>
  <si>
    <t>Union Universal PVC roscado NTP 399.166 DN 25mm</t>
  </si>
  <si>
    <t>02.01.01.10.05</t>
  </si>
  <si>
    <t>Niple de PVC roscado NTP-399.166 DN 25mm  L=0.15m</t>
  </si>
  <si>
    <t>02.01.01.10.06</t>
  </si>
  <si>
    <t>Niple de PVC roscado NTP-399.166 DN 25mm  L=1.00m</t>
  </si>
  <si>
    <t>02.01.01.10.07</t>
  </si>
  <si>
    <t>Niple de PVC roscado NTP-399.166 DN 25mm  L=0.20m</t>
  </si>
  <si>
    <t>02.01.01.10.08</t>
  </si>
  <si>
    <t>Tee PVC roscado NTP 399.166 DN 25mm</t>
  </si>
  <si>
    <t>02.01.01.10.09</t>
  </si>
  <si>
    <t>02.01.01.10.10</t>
  </si>
  <si>
    <t>Reducción de PVC roscado NTP 399.166   DN 40mm x 25mm</t>
  </si>
  <si>
    <t>02.01.01.10.11</t>
  </si>
  <si>
    <t>02.01.01.10.12</t>
  </si>
  <si>
    <t>02.01.01.11</t>
  </si>
  <si>
    <t>MONTAJE E INSTALACION</t>
  </si>
  <si>
    <t>02.01.01.11.01</t>
  </si>
  <si>
    <t>Montaje de instalación hidráulica de  Reservorio</t>
  </si>
  <si>
    <t>02.01.02</t>
  </si>
  <si>
    <t>INSTALACIONES ELECTRICAS Y ELECTROMECANICAS</t>
  </si>
  <si>
    <t>02.01.02.01</t>
  </si>
  <si>
    <t>SUMINISTRO ELECTRICO EN RED SECUNDARIA</t>
  </si>
  <si>
    <t>02.01.02.01.01</t>
  </si>
  <si>
    <t>Suministro e instalación de Cable N2XOH 3-1x25mm2 incl. accesorios de conexión.</t>
  </si>
  <si>
    <t>02.01.02.01.02</t>
  </si>
  <si>
    <t>Suministro e instalación de tubería P.V.C.  SAP  DN   50 mm ( 2")</t>
  </si>
  <si>
    <t>02.01.02.01.03</t>
  </si>
  <si>
    <t>Suministro e Instalación de tubería conduit de F.G. IMC Ø 50mm incluido accesorios de conexión. Adosado en pared de cerco perimetrico</t>
  </si>
  <si>
    <t>02.01.02.01.04</t>
  </si>
  <si>
    <t>Suministro e Instalación en zanja de Cinta de señalización.</t>
  </si>
  <si>
    <t>02.01.02.01.05</t>
  </si>
  <si>
    <t>Excavación a pulso para instalación de cable electrico 0.75x0.50m</t>
  </si>
  <si>
    <t>02.01.02.01.06</t>
  </si>
  <si>
    <t>Relleno compactado de zanja para instalacion cable electrico</t>
  </si>
  <si>
    <t>02.01.02.01.07</t>
  </si>
  <si>
    <t>Demolición de vereda y/o piso existente</t>
  </si>
  <si>
    <t>02.01.02.01.08</t>
  </si>
  <si>
    <t>Vereda y/o piso de concreto f'c 175 kg/cm2 e=10cm pasta 1:2 (P-I), c/empleo de mezcladora</t>
  </si>
  <si>
    <t>02.01.02.01.09</t>
  </si>
  <si>
    <t>Reposición grass natural</t>
  </si>
  <si>
    <t>02.01.02.01.10</t>
  </si>
  <si>
    <t>Reposición grass sintético</t>
  </si>
  <si>
    <t>02.01.02.01.11</t>
  </si>
  <si>
    <t>Eliminación de desmonte R=30 km proveniente de demolicion de concreto (incl disp. final - material no peligroso)</t>
  </si>
  <si>
    <t>m3</t>
  </si>
  <si>
    <t>02.01.02.02</t>
  </si>
  <si>
    <t>CIRCUITOS ELECTRICOS DEL RESERVORIO ELEVADO EXISTENTE</t>
  </si>
  <si>
    <t>02.01.02.02.01</t>
  </si>
  <si>
    <t>TABLERO ELECTRICO</t>
  </si>
  <si>
    <t>02.01.02.02.01.01</t>
  </si>
  <si>
    <t>Tablero de distribucion (TD-1) 220V, metalico, grado de proteccion IP55, tipo adosado, equipado según diagrama unifilar</t>
  </si>
  <si>
    <t>02.01.02.02.01.02</t>
  </si>
  <si>
    <t>Suministro e instalacion de Tablero de Rectificador (TR) 220V. metalico. grado de proteccion IP55. tipo adosado. equipado según diagrama unifila</t>
  </si>
  <si>
    <t>02.01.02.02.01.03</t>
  </si>
  <si>
    <t>Suministro e instalacion de Caja de pase PVC 200X200X70 incl. Accesorios.</t>
  </si>
  <si>
    <t>02.01.02.02.02</t>
  </si>
  <si>
    <t>CIRCUITOS C-1 Alaumbrado Interior escaleras</t>
  </si>
  <si>
    <t>02.01.02.02.02.01</t>
  </si>
  <si>
    <t>Suministro e instalacion de Conductor 2-1x10mm2 LSOH + 1x10mm2 LSOH (T)  incl. accesorios de conexión.</t>
  </si>
  <si>
    <t>02.01.02.02.02.02</t>
  </si>
  <si>
    <t>Suministro e instalacion de Tuberia PVC-SAP Ø25mm  incl. accesorios de conexión.</t>
  </si>
  <si>
    <t>02.01.02.02.02.03</t>
  </si>
  <si>
    <t>Salida en pared para luminaria, para cable  LSOH 2.5mm2 + Ø20mm PVC SAP + Caja.Octogonal Galvanizada Pesada 3/4" salida para luminarias.</t>
  </si>
  <si>
    <t>02.01.02.02.02.04</t>
  </si>
  <si>
    <t>Salida en pared para interruptor unipolar simple, para cable  LSOH 2.5mm2 y tuberia Ø20mm PVC SAP + Caja.Rectangular Galvanizada Pesada 3/4" salida para interruptor unipolar simple.</t>
  </si>
  <si>
    <t>02.01.02.02.02.05</t>
  </si>
  <si>
    <t>Suministro e instalacion de Luminaria de tipo LED de 2x18W, 220Vac. Adosada en pared</t>
  </si>
  <si>
    <t>02.01.02.02.03</t>
  </si>
  <si>
    <t>CIRCUITOS C-2 Alumbrado pasarella y escalera superior</t>
  </si>
  <si>
    <t>02.01.02.02.03.01</t>
  </si>
  <si>
    <t>Suministro e instalacion de Conductor 2-1x6mm2 LSOH + 1x2.5mm2 LSOH (T) incl. accesorios de conexión.</t>
  </si>
  <si>
    <t>02.01.02.02.03.02</t>
  </si>
  <si>
    <t>Suministro e instalacion de Tuberia PVC- SAP Ø20mm. incl. accesorios de conexión.</t>
  </si>
  <si>
    <t>02.01.02.02.03.03</t>
  </si>
  <si>
    <t>Salida en estructura para luminaria, para cable  LSOH 2.5mm2 + Ø20mm PVC SAP + Caja.Octogonal Galvanizada Pesada 3/4" salida para luminarias.</t>
  </si>
  <si>
    <t>02.01.02.02.03.04</t>
  </si>
  <si>
    <t>Salida adosado en pared para interruptor unipolar simple, para cable  LSOH 2.5mm2 y tuberia Ø20mm PVC SAP + Caja.Rectangular Galvanizada Pesada 3/4" salida para interruptor unipolar simple</t>
  </si>
  <si>
    <t>02.01.02.02.03.05</t>
  </si>
  <si>
    <t>02.01.02.02.04</t>
  </si>
  <si>
    <t>CIRCUITOS C-3 Alumbrado de emergencia</t>
  </si>
  <si>
    <t>02.01.02.02.04.01</t>
  </si>
  <si>
    <t>Suministro e instalacion de Conductor 2-1x4mm2 LSOH + 1x4mm2 LSOH (T)  incl. accesorios de conexión.</t>
  </si>
  <si>
    <t>02.01.02.02.04.02</t>
  </si>
  <si>
    <t>02.01.02.02.04.03</t>
  </si>
  <si>
    <t>Salida en pared para cable  LSOH 4mm2 y tuberia Ø 20mm PVC SAP + Caja.Rectangular Galvanizada Pesada 3/4" salida tomacorrientes</t>
  </si>
  <si>
    <t>02.01.02.02.04.04</t>
  </si>
  <si>
    <t>Suministro e instalacion de Tomacorriente doble con toma a tierra en caja hermética para adosar a pared, similar al modelo Idrobox</t>
  </si>
  <si>
    <t>02.01.02.02.04.05</t>
  </si>
  <si>
    <t>Suministro e instalación de luces de emergencia tipo LED, 220VAC, con una autonomía mínima de 4 horas (el equipo estará al costado de un tomacorriente para su conexión)</t>
  </si>
  <si>
    <t>02.01.02.02.05</t>
  </si>
  <si>
    <t>CIRCUITOS C-4 Alumbrado perimetral</t>
  </si>
  <si>
    <t>02.01.02.02.05.01</t>
  </si>
  <si>
    <t>Suministro e instalacion de Conductor 2-1x4 mm2  N2XOH + 1x4mm2 N2XOH (T) incl. accesorios de conexión.</t>
  </si>
  <si>
    <t>02.01.02.02.05.02</t>
  </si>
  <si>
    <t>02.01.02.02.05.03</t>
  </si>
  <si>
    <t>Suministro e instalacion de Pastoral de fierro galvanizado + luminaria con lámpara LED de 80W. 220VAC</t>
  </si>
  <si>
    <t>02.01.02.02.05.04</t>
  </si>
  <si>
    <t>Suministro e instalacion de cable vulcanizado 3x2.5mm2 (2 fases + tierra)</t>
  </si>
  <si>
    <t>02.01.02.02.05.05</t>
  </si>
  <si>
    <t>Suministro e instalacion de Caja de pase PVC 100X100X70 incl. Accesorios.</t>
  </si>
  <si>
    <t>02.01.02.02.06</t>
  </si>
  <si>
    <t>CIRCUITOS C-5 Tomacorrientes pasarela</t>
  </si>
  <si>
    <t>02.01.02.02.06.01</t>
  </si>
  <si>
    <t>Suministro e instalacion de Conductor 2-1x4 mm2  N2XOH + 1x4mm2 LSOH (T) incl. accesorios de conexión.</t>
  </si>
  <si>
    <t>02.01.02.02.06.02</t>
  </si>
  <si>
    <t>02.01.02.02.06.03</t>
  </si>
  <si>
    <t>Salida en pared para tomacorrientes doble con toma a tierra, para cable  LSOH 4mm2  y tuberia Ø 20mm PVC SAP + Caja.Rectangular Galvanizada Pesada 3/4" salida tomacorrientes</t>
  </si>
  <si>
    <t>02.01.02.02.06.04</t>
  </si>
  <si>
    <t>02.01.02.02.07</t>
  </si>
  <si>
    <t>CIRCUITOS C-6 Tomacorrientes Planta 1</t>
  </si>
  <si>
    <t>02.01.02.02.07.01</t>
  </si>
  <si>
    <t>Suministro e instalacion de Conductor 2-1x4 mm2  N2XOH. incl. accesorios de conexión.</t>
  </si>
  <si>
    <t>02.01.02.02.07.02</t>
  </si>
  <si>
    <t>02.01.02.02.07.03</t>
  </si>
  <si>
    <t>02.01.02.02.07.04</t>
  </si>
  <si>
    <t>02.01.02.02.08</t>
  </si>
  <si>
    <t>CIRCUITO de TD a Transformador de aislamiento</t>
  </si>
  <si>
    <t>02.01.02.02.08.01</t>
  </si>
  <si>
    <t>Suministro e instalacion de Conductor 2-1x2.5mm2 + 1x2.5mm2 LSOH. incl. accesorios de conexión.</t>
  </si>
  <si>
    <t>02.01.02.02.08.02</t>
  </si>
  <si>
    <t>Suministro e instalacion de Tuberia Conduit Flexible Ø20mm. incl. accesorios de conexión</t>
  </si>
  <si>
    <t>02.01.02.02.08.03</t>
  </si>
  <si>
    <t>Suministro e instalacion de dado de concreto de 300X400X200mm con caja de paso de 100X100X50mm de FG incluye conector prensaestopa y accesorios de conexion</t>
  </si>
  <si>
    <t>02.01.02.02.08.04</t>
  </si>
  <si>
    <t>02.01.02.02.08.05</t>
  </si>
  <si>
    <t>Suministro e instalacion de transformador de ailamiento 2KVA 220v/220v 1f 60Hz con cubierta y aletas de ventilacion</t>
  </si>
  <si>
    <t>02.01.02.02.09</t>
  </si>
  <si>
    <t>CIRCUITO DEL TR</t>
  </si>
  <si>
    <t>02.01.02.02.09.01</t>
  </si>
  <si>
    <t>CIRCUITO de TR  a Medidor de Nivel</t>
  </si>
  <si>
    <t>02.01.02.02.09.01.01</t>
  </si>
  <si>
    <t>Suministro e instalacion de Conductor 2-1x1.5+1 GPT +1.5mm2(T) GPT. incl. accesorios de conexión.</t>
  </si>
  <si>
    <t>02.01.02.02.09.01.02</t>
  </si>
  <si>
    <t>02.01.02.02.09.01.03</t>
  </si>
  <si>
    <t>02.01.02.02.09.01.04</t>
  </si>
  <si>
    <t>Suministro e instalacion de sensor de nivel ultrasonico incluye accesorios de conexion rango 1-10m</t>
  </si>
  <si>
    <t>02.01.02.02.09.01.05</t>
  </si>
  <si>
    <t>Suministro e instalacion de soporte para sensor de nivel ultrasonico incluye accesorios de conexion</t>
  </si>
  <si>
    <t>02.01.02.02.09.01.06</t>
  </si>
  <si>
    <t>Suministro e instalacion de Caja de pase PVC 100X100X50 incl. prensaestopa</t>
  </si>
  <si>
    <t>02.01.02.02.09.01.07</t>
  </si>
  <si>
    <t>Suministro e instalacion de cable de fabricante para sensor de nivel</t>
  </si>
  <si>
    <t>02.01.02.02.09.01.08</t>
  </si>
  <si>
    <t>02.01.02.02.09.02</t>
  </si>
  <si>
    <t>CIRCUITO de TR a Medidor de Caudal</t>
  </si>
  <si>
    <t>02.01.02.02.09.02.01</t>
  </si>
  <si>
    <t>02.01.02.02.09.02.02</t>
  </si>
  <si>
    <t>02.01.02.02.09.02.03</t>
  </si>
  <si>
    <t>02.01.02.02.09.02.04</t>
  </si>
  <si>
    <t>02.01.02.02.09.02.05</t>
  </si>
  <si>
    <t>02.01.02.02.09.02.06</t>
  </si>
  <si>
    <t>Suministro e instalacion de cable de fabricante para sensor de caudal</t>
  </si>
  <si>
    <t>02.01.02.02.09.03</t>
  </si>
  <si>
    <t>CIRCUITO de TR a Medidor de sensor de presión</t>
  </si>
  <si>
    <t>02.01.02.02.09.03.01</t>
  </si>
  <si>
    <t>02.01.02.02.09.03.02</t>
  </si>
  <si>
    <t>Suministro e instalacion de Tuberia PVC- SAP Ø20mm. incl. accesorios de conexión abrazadera unistrut y riel</t>
  </si>
  <si>
    <t>02.01.02.02.09.03.03</t>
  </si>
  <si>
    <t>02.01.02.02.09.03.04</t>
  </si>
  <si>
    <t>02.01.02.02.09.03.05</t>
  </si>
  <si>
    <t>02.01.02.02.09.04</t>
  </si>
  <si>
    <t>CIRCUITO de TR  a Sensor de Rebose</t>
  </si>
  <si>
    <t>02.01.02.02.09.04.01</t>
  </si>
  <si>
    <t>02.01.02.02.09.04.02</t>
  </si>
  <si>
    <t>02.01.02.02.09.04.03</t>
  </si>
  <si>
    <t>02.01.02.02.09.04.04</t>
  </si>
  <si>
    <t>02.01.02.02.09.04.05</t>
  </si>
  <si>
    <t>Suministro e instalacion de soporte para sensor de rebose incluye accesorios de conexion</t>
  </si>
  <si>
    <t>02.01.02.02.09.04.06</t>
  </si>
  <si>
    <t>Suministro e instalacion de sensor de rebose</t>
  </si>
  <si>
    <t>02.01.02.02.09.04.07</t>
  </si>
  <si>
    <t xml:space="preserve"> Suministro e instalacion de sirena sonora</t>
  </si>
  <si>
    <t>02.01.02.03</t>
  </si>
  <si>
    <t>PUESTA A TIERRA</t>
  </si>
  <si>
    <t>02.01.02.03.01</t>
  </si>
  <si>
    <t>POZO A TIERRA R&lt;15 OHMIOS</t>
  </si>
  <si>
    <t>02.01.02.03.01.01</t>
  </si>
  <si>
    <t>Suministro e instalacion de sistema de puesta a tierra tipo magnetoactivo (R&lt;15 Ohmios) T-Normal</t>
  </si>
  <si>
    <t>02.01.02.03.01.02</t>
  </si>
  <si>
    <t>Suministro e instalacion Conductor 1x95mm2 LSOH(T), incl. accesorios de fijacion.</t>
  </si>
  <si>
    <t>02.01.02.03.01.03</t>
  </si>
  <si>
    <t>Suministro e instalacion de Tuberia PVC-SAP Æ 25mm, incl. accesorios de conexión.</t>
  </si>
  <si>
    <t>02.01.02.03.01.04</t>
  </si>
  <si>
    <t>Excavación a pulso para instalación de cable electrico</t>
  </si>
  <si>
    <t>02.01.02.03.01.05</t>
  </si>
  <si>
    <t>02.01.02.03.01.06</t>
  </si>
  <si>
    <t>Suministro de tubería P.V.C.  SAP  DN   40 mm ( 1 1/2")</t>
  </si>
  <si>
    <t>02.01.02.03.01.07</t>
  </si>
  <si>
    <t>Instalación de tubería enterrada P.V.C.  DN  25 mm a  100 mm ( 1" a  4")</t>
  </si>
  <si>
    <t>02.01.02.03.01.08</t>
  </si>
  <si>
    <t>02.01.02.03.02</t>
  </si>
  <si>
    <t>POZO A TIERRA R&lt;5 OHMIOS</t>
  </si>
  <si>
    <t>02.01.02.03.02.01</t>
  </si>
  <si>
    <t xml:space="preserve"> Suministro e instalacion de sistema de puesta a tierra tipo magnetoactivo (R&lt;5 Ohmios) T-Normal</t>
  </si>
  <si>
    <t>02.01.02.03.02.02</t>
  </si>
  <si>
    <t>Suministro e instalacion Conductor 1x4mm2 LSOH(T), incl. accesorios de fijacion.</t>
  </si>
  <si>
    <t>02.01.02.03.02.03</t>
  </si>
  <si>
    <t>Suministro e instalacion de Tuberia PVC-SAP Æ 20mm, incl. accesorios de conexión.</t>
  </si>
  <si>
    <t>02.01.02.03.02.04</t>
  </si>
  <si>
    <t>02.01.02.03.02.05</t>
  </si>
  <si>
    <t>02.01.02.03.02.06</t>
  </si>
  <si>
    <t>02.01.02.03.02.07</t>
  </si>
  <si>
    <t>02.01.02.03.02.08</t>
  </si>
  <si>
    <t>02.01.02.04</t>
  </si>
  <si>
    <t>PUESTA EN SERVICIO</t>
  </si>
  <si>
    <t>02.01.02.04.01</t>
  </si>
  <si>
    <t>Pruebas eléctricas</t>
  </si>
  <si>
    <t>glb</t>
  </si>
  <si>
    <t>02.01.02.04.02</t>
  </si>
  <si>
    <t>Prueba de aislamiento, continuidad y puesta en funcionamiento</t>
  </si>
  <si>
    <t>02.02</t>
  </si>
  <si>
    <t>CISTERNA CR-148</t>
  </si>
  <si>
    <t>02.02.01</t>
  </si>
  <si>
    <t>02.02.01.01</t>
  </si>
  <si>
    <t>ARBOL HIDRAULICO R-256</t>
  </si>
  <si>
    <t>02.02.01.01.01</t>
  </si>
  <si>
    <t>02.02.01.01.01.01</t>
  </si>
  <si>
    <t>Niple BB de acero SCH 40 DN 100mm L=020m</t>
  </si>
  <si>
    <t>02.02.01.01.01.02</t>
  </si>
  <si>
    <t>Niple BB de acero SCH 40 DN 100mm L=1.32m</t>
  </si>
  <si>
    <t>02.02.01.01.01.03</t>
  </si>
  <si>
    <t>Niple BB de acero SCH 40 DN 200mm L=0.30</t>
  </si>
  <si>
    <t>02.02.01.01.01.04</t>
  </si>
  <si>
    <t>02.02.01.01.01.05</t>
  </si>
  <si>
    <t>02.02.01.01.01.06</t>
  </si>
  <si>
    <t>Niple BB de acero SCH 40 DN 200mm L=1.23</t>
  </si>
  <si>
    <t>02.02.01.01.01.07</t>
  </si>
  <si>
    <t>Niple BB de acero SCH 40 DN 200mm L=1.30</t>
  </si>
  <si>
    <t>02.02.01.01.01.08</t>
  </si>
  <si>
    <t>Niple BB de acero SCH 40 DN 200mm L=1.32</t>
  </si>
  <si>
    <t>02.02.01.01.01.09</t>
  </si>
  <si>
    <t>Niple BB de acero SCH 40 DN 200mm L=2.25</t>
  </si>
  <si>
    <t>02.02.01.01.01.10</t>
  </si>
  <si>
    <t>Tuberia de ventilacion acero inox. DN100mm con Rejilla Metálica según Diseño (Incl.  accesorios)</t>
  </si>
  <si>
    <t>02.02.01.01.02</t>
  </si>
  <si>
    <t>02.02.01.01.02.01</t>
  </si>
  <si>
    <t>Empaquetadura de jebe enlonada  DN  100</t>
  </si>
  <si>
    <t>02.02.01.01.02.02</t>
  </si>
  <si>
    <t>Perno de acero incluye tuerca para unir  bridas  DN  100</t>
  </si>
  <si>
    <t>02.02.01.01.02.03</t>
  </si>
  <si>
    <t>02.02.01.01.02.04</t>
  </si>
  <si>
    <t>02.02.01.01.03</t>
  </si>
  <si>
    <t>02.02.01.01.03.01</t>
  </si>
  <si>
    <t>02.02.01.01.03.02</t>
  </si>
  <si>
    <t>Codo de hierro dúctil de 90° (1/4)  2 bridas   PN 16 DN 100</t>
  </si>
  <si>
    <t>02.02.01.01.03.03</t>
  </si>
  <si>
    <t>Yee de hierro dùctil con 3 bridas PN16 DN 200 x 200</t>
  </si>
  <si>
    <t>02.02.01.01.03.04</t>
  </si>
  <si>
    <t>Tee de hierro dúctil con 3 bridas PN 16  DN  100  x  100</t>
  </si>
  <si>
    <t>02.02.01.01.03.05</t>
  </si>
  <si>
    <t>Tee de hierro dúctil con 3 bridas PN 16  DN  200  x   65</t>
  </si>
  <si>
    <t>02.02.01.01.03.06</t>
  </si>
  <si>
    <t>Reduccion BB HD DN 200mm x 150mm PN 16</t>
  </si>
  <si>
    <t>02.02.01.01.03.07</t>
  </si>
  <si>
    <t>Reduccion BB HD DN 200mm x 100mm PN 16</t>
  </si>
  <si>
    <t>02.02.01.01.03.08</t>
  </si>
  <si>
    <t>Unión de desmontaje autoportante DN 100 mm</t>
  </si>
  <si>
    <t>02.02.01.01.03.09</t>
  </si>
  <si>
    <t>02.02.01.01.03.10</t>
  </si>
  <si>
    <t>02.02.01.01.04</t>
  </si>
  <si>
    <t>02.02.01.01.04.01</t>
  </si>
  <si>
    <t>Válvula compuerta BB HD, PN-16, DN 65 mm</t>
  </si>
  <si>
    <t>02.02.01.01.04.02</t>
  </si>
  <si>
    <t>Válvula de aire triple efecto HD - PN 16 DN 65mm</t>
  </si>
  <si>
    <t>02.02.01.01.04.03</t>
  </si>
  <si>
    <t>Valvula compuerta BB DN 100mm HD PN16</t>
  </si>
  <si>
    <t>02.02.01.01.04.04</t>
  </si>
  <si>
    <t>Válvula anticipadora de onda bridada   DN 100 mm</t>
  </si>
  <si>
    <t>02.02.01.01.04.05</t>
  </si>
  <si>
    <t>02.02.01.01.04.06</t>
  </si>
  <si>
    <t>Válvula de control de bomba HD-PN16 DN 200mm (con indicador de posicion de válvula)</t>
  </si>
  <si>
    <t>02.02.01.01.05</t>
  </si>
  <si>
    <t>02.02.01.01.05.01</t>
  </si>
  <si>
    <t>02.02.01.01.05.02</t>
  </si>
  <si>
    <t>Electrobomba  Turbina  de eje Vertical (Qb=30.18 lps ADT= 59.96m POT=40 HP), Incl. canastillas de succión, cabezal, etc</t>
  </si>
  <si>
    <t>02.02.01.01.06</t>
  </si>
  <si>
    <t>SENSOR TRANSDUCTOR DE PRESION</t>
  </si>
  <si>
    <t>02.02.01.01.06.01</t>
  </si>
  <si>
    <t>Niple de acero inox. roscado Ø1/2", L=0.08m</t>
  </si>
  <si>
    <t>02.02.01.01.06.02</t>
  </si>
  <si>
    <t>02.02.01.01.06.03</t>
  </si>
  <si>
    <t>02.02.01.01.06.04</t>
  </si>
  <si>
    <t>02.02.01.01.06.05</t>
  </si>
  <si>
    <t>02.02.01.01.06.06</t>
  </si>
  <si>
    <t>02.02.01.01.06.07</t>
  </si>
  <si>
    <t>02.02.01.01.06.08</t>
  </si>
  <si>
    <t>02.02.01.01.06.09</t>
  </si>
  <si>
    <t>Cople soldable de acero roscada DN 21</t>
  </si>
  <si>
    <t>02.02.01.01.07</t>
  </si>
  <si>
    <t>INTERRUPTOR DE PRESION - PRESOSTATO - DETALLE 2</t>
  </si>
  <si>
    <t>02.02.01.01.07.01</t>
  </si>
  <si>
    <t>02.02.01.01.07.02</t>
  </si>
  <si>
    <t>02.02.01.01.07.03</t>
  </si>
  <si>
    <t>02.02.01.01.07.04</t>
  </si>
  <si>
    <t>02.02.01.01.07.05</t>
  </si>
  <si>
    <t>02.02.01.01.07.06</t>
  </si>
  <si>
    <t>Interruptor de Presion electronico de 1/2"</t>
  </si>
  <si>
    <t>02.02.01.01.07.07</t>
  </si>
  <si>
    <t>02.02.01.01.08</t>
  </si>
  <si>
    <t>02.02.01.01.08.01</t>
  </si>
  <si>
    <t>Grifo de bronce DN 1/2"</t>
  </si>
  <si>
    <t>02.02.01.01.08.02</t>
  </si>
  <si>
    <t>Canastilla de acero inoxidable tipo bridada DN 250</t>
  </si>
  <si>
    <t>02.02.01.01.09</t>
  </si>
  <si>
    <t>MONTAJE DE INSTALACION</t>
  </si>
  <si>
    <t>02.02.01.01.09.01</t>
  </si>
  <si>
    <t>02.02.01.02</t>
  </si>
  <si>
    <t>ARBOL HIDRAULICO R-257</t>
  </si>
  <si>
    <t>02.02.01.02.01</t>
  </si>
  <si>
    <t>02.02.01.02.01.01</t>
  </si>
  <si>
    <t>02.02.01.02.01.02</t>
  </si>
  <si>
    <t>02.02.01.02.01.03</t>
  </si>
  <si>
    <t>02.02.01.02.01.04</t>
  </si>
  <si>
    <t>02.02.01.02.01.05</t>
  </si>
  <si>
    <t>02.02.01.02.01.06</t>
  </si>
  <si>
    <t>02.02.01.02.01.07</t>
  </si>
  <si>
    <t>02.02.01.02.01.08</t>
  </si>
  <si>
    <t>02.02.01.02.01.09</t>
  </si>
  <si>
    <t>02.02.01.02.01.10</t>
  </si>
  <si>
    <t>02.02.01.02.02</t>
  </si>
  <si>
    <t>02.02.01.02.02.01</t>
  </si>
  <si>
    <t>02.02.01.02.02.02</t>
  </si>
  <si>
    <t>02.02.01.02.02.03</t>
  </si>
  <si>
    <t>02.02.01.02.02.04</t>
  </si>
  <si>
    <t>02.02.01.02.03</t>
  </si>
  <si>
    <t>02.02.01.02.03.01</t>
  </si>
  <si>
    <t>02.02.01.02.03.02</t>
  </si>
  <si>
    <t>02.02.01.02.03.03</t>
  </si>
  <si>
    <t>02.02.01.02.03.04</t>
  </si>
  <si>
    <t>02.02.01.02.03.05</t>
  </si>
  <si>
    <t>02.02.01.02.03.06</t>
  </si>
  <si>
    <t>02.02.01.02.03.07</t>
  </si>
  <si>
    <t>02.02.01.02.03.08</t>
  </si>
  <si>
    <t>02.02.01.02.03.09</t>
  </si>
  <si>
    <t>02.02.01.02.03.10</t>
  </si>
  <si>
    <t>02.02.01.02.04</t>
  </si>
  <si>
    <t>02.02.01.02.04.01</t>
  </si>
  <si>
    <t>02.02.01.02.04.02</t>
  </si>
  <si>
    <t>02.02.01.02.04.03</t>
  </si>
  <si>
    <t>02.02.01.02.04.04</t>
  </si>
  <si>
    <t>02.02.01.02.04.05</t>
  </si>
  <si>
    <t>02.02.01.02.04.06</t>
  </si>
  <si>
    <t>02.02.01.02.05</t>
  </si>
  <si>
    <t>02.02.01.02.05.01</t>
  </si>
  <si>
    <t>02.02.01.02.05.02</t>
  </si>
  <si>
    <t>02.02.01.02.06</t>
  </si>
  <si>
    <t>02.02.01.02.06.01</t>
  </si>
  <si>
    <t>02.02.01.02.06.02</t>
  </si>
  <si>
    <t>02.02.01.02.06.03</t>
  </si>
  <si>
    <t>02.02.01.02.06.04</t>
  </si>
  <si>
    <t>02.02.01.02.06.05</t>
  </si>
  <si>
    <t>02.02.01.02.06.06</t>
  </si>
  <si>
    <t>02.02.01.02.06.07</t>
  </si>
  <si>
    <t>02.02.01.02.06.08</t>
  </si>
  <si>
    <t>02.02.01.02.06.09</t>
  </si>
  <si>
    <t>02.02.01.02.07</t>
  </si>
  <si>
    <t>02.02.01.02.07.01</t>
  </si>
  <si>
    <t>02.02.01.02.07.02</t>
  </si>
  <si>
    <t>02.02.01.02.07.03</t>
  </si>
  <si>
    <t>02.02.01.02.07.04</t>
  </si>
  <si>
    <t>02.02.01.02.07.05</t>
  </si>
  <si>
    <t>02.02.01.02.07.06</t>
  </si>
  <si>
    <t>02.02.01.02.07.07</t>
  </si>
  <si>
    <t>02.02.01.02.08</t>
  </si>
  <si>
    <t>02.02.01.02.08.01</t>
  </si>
  <si>
    <t>02.02.01.02.08.02</t>
  </si>
  <si>
    <t>02.02.01.02.09</t>
  </si>
  <si>
    <t>02.02.01.02.09.01</t>
  </si>
  <si>
    <t>02.02.01.03</t>
  </si>
  <si>
    <t>CAMARA DE INGRESO</t>
  </si>
  <si>
    <t>02.02.01.03.01</t>
  </si>
  <si>
    <t>NIPLES</t>
  </si>
  <si>
    <t>02.02.01.03.01.01</t>
  </si>
  <si>
    <t>Niple BB de acero SCH 40 DN 250mm, L=0.25m</t>
  </si>
  <si>
    <t>02.02.01.03.01.02</t>
  </si>
  <si>
    <t>Niple BB de acero SCH 40 (con brida de anclaje) DN 250mm, L=0.45m</t>
  </si>
  <si>
    <t>02.02.01.03.02</t>
  </si>
  <si>
    <t>PERNOS Y EMPAQUETADURAS</t>
  </si>
  <si>
    <t>02.02.01.03.02.01</t>
  </si>
  <si>
    <t>Empaquetadura de jebe enlonada  DN  250</t>
  </si>
  <si>
    <t>02.02.01.03.02.02</t>
  </si>
  <si>
    <t>Perno de acero incluye tuerca para unir  bridas  DN  250</t>
  </si>
  <si>
    <t>02.02.01.03.03</t>
  </si>
  <si>
    <t>02.02.01.03.03.01</t>
  </si>
  <si>
    <t>Codo de hierro dúctil de 45° (1/8)  2 bridas   PN 16  DN  250</t>
  </si>
  <si>
    <t>02.02.01.03.03.02</t>
  </si>
  <si>
    <t>Codo de hierro dúctil de 90° (1/4)  2 bridas   PN 16 DN 250</t>
  </si>
  <si>
    <t>02.02.01.03.03.03</t>
  </si>
  <si>
    <t>Tee de hierro dúctil con 3 bridas PN 16  DN  250  x  250</t>
  </si>
  <si>
    <t>02.02.01.03.03.04</t>
  </si>
  <si>
    <t>Union Autoportante HD PN-16, DN 250 mm , B-B</t>
  </si>
  <si>
    <t>02.02.01.03.03.05</t>
  </si>
  <si>
    <t>Union de amplio rango HD BE PN 16 DN 250mm</t>
  </si>
  <si>
    <t>02.02.01.03.04</t>
  </si>
  <si>
    <t>02.02.01.03.04.01</t>
  </si>
  <si>
    <t>Válvula de control de nivel tipo flotador HD PN 16 DN 250 mm (con indicador de posiciones de válvula switch on/of)</t>
  </si>
  <si>
    <t>02.02.01.03.04.02</t>
  </si>
  <si>
    <t>Válvula Mariposa HD, PN-16 DN 250 mm B-B</t>
  </si>
  <si>
    <t>02.02.01.03.05</t>
  </si>
  <si>
    <t>CAJA DE REBOSE</t>
  </si>
  <si>
    <t>02.02.01.03.05.01</t>
  </si>
  <si>
    <t>NIPLE</t>
  </si>
  <si>
    <t>02.02.01.03.05.01.01</t>
  </si>
  <si>
    <t>Niple BB de acero SCH 40 (con brida de anclaje) DN 250mm, L=0.60m</t>
  </si>
  <si>
    <t>02.02.01.03.05.02</t>
  </si>
  <si>
    <t>02.02.01.03.05.02.01</t>
  </si>
  <si>
    <t>02.02.01.03.05.02.02</t>
  </si>
  <si>
    <t>02.02.01.03.05.03</t>
  </si>
  <si>
    <t>02.02.01.03.05.03.01</t>
  </si>
  <si>
    <t>02.02.01.03.05.03.02</t>
  </si>
  <si>
    <t>02.02.01.03.06</t>
  </si>
  <si>
    <t>02.02.01.03.06.01</t>
  </si>
  <si>
    <t>02.02.01.03.06.01.01</t>
  </si>
  <si>
    <t>Tubería PVC Desagüe, NTP 399.003 DN 50 (2") incluye anillo + 1% de desperdicio</t>
  </si>
  <si>
    <t>02.02.01.03.06.02</t>
  </si>
  <si>
    <t>02.02.01.03.06.02.01</t>
  </si>
  <si>
    <t>02.02.01.03.06.02.02</t>
  </si>
  <si>
    <t>Codo 90° PVC Desagüe, SAP Ø 2", SP-SP</t>
  </si>
  <si>
    <t>02.02.01.03.06.02.03</t>
  </si>
  <si>
    <t>02.02.01.03.07</t>
  </si>
  <si>
    <t>ACCESORIOS EN TUBERIAS DE DRENAJE EN VALVULA DE AIRE</t>
  </si>
  <si>
    <t>02.02.01.03.07.01</t>
  </si>
  <si>
    <t>02.02.01.03.07.02</t>
  </si>
  <si>
    <t>02.02.01.03.07.03</t>
  </si>
  <si>
    <t>02.02.01.03.07.04</t>
  </si>
  <si>
    <t>02.02.01.03.07.05</t>
  </si>
  <si>
    <t>02.02.01.03.07.06</t>
  </si>
  <si>
    <t>02.02.01.03.07.07</t>
  </si>
  <si>
    <t>02.02.01.03.07.08</t>
  </si>
  <si>
    <t>02.02.01.03.08</t>
  </si>
  <si>
    <t>ACCESORIOS EN TUBERIA DE DRENAJE DE VALVULA DE CONTROL DE BOMBA (04UND)</t>
  </si>
  <si>
    <t>02.02.01.03.08.01</t>
  </si>
  <si>
    <t>02.02.01.03.08.02</t>
  </si>
  <si>
    <t>02.02.01.03.08.03</t>
  </si>
  <si>
    <t>02.02.01.03.08.04</t>
  </si>
  <si>
    <t>02.02.02</t>
  </si>
  <si>
    <t>02.02.02.01</t>
  </si>
  <si>
    <t>TRABAJOS PRELIMINARES</t>
  </si>
  <si>
    <t>02.02.02.01.01</t>
  </si>
  <si>
    <t>Desmontaje de tableros eléctricos existentes</t>
  </si>
  <si>
    <t>02.02.02.02</t>
  </si>
  <si>
    <t>GRUPO ELECTROGENO, EQUIPOS Y CANALIZACION</t>
  </si>
  <si>
    <t>02.02.02.02.01</t>
  </si>
  <si>
    <t>Grupo electrogeno movil insonorizado encapsulado con remolque 170kW/212.5KVA Stand By 220V 3f 60Hz segun especificaciones tecnicas</t>
  </si>
  <si>
    <t>02.02.02.02.02</t>
  </si>
  <si>
    <t>Extractor de Aire 0.5 HP</t>
  </si>
  <si>
    <t>02.02.02.02.03</t>
  </si>
  <si>
    <t>Bandeja portacable ranurada con tapa 300mm x 100mm adosada a pared incluye soporte riel y accesorios</t>
  </si>
  <si>
    <t>02.02.02.02.04</t>
  </si>
  <si>
    <t>Bandeja portacable ranurada con tapa 300mm x 100mm adosada a techo incluye soporte esparrago. riel y accesorios</t>
  </si>
  <si>
    <t>02.02.02.03</t>
  </si>
  <si>
    <t>02.02.02.03.01</t>
  </si>
  <si>
    <t>Tablero de Transferencia Automatica (TTA) 220V. metalico. grado de proteccion IP55. tipo autosoportado. equipado según diagrama unifilar</t>
  </si>
  <si>
    <t>02.02.02.03.02</t>
  </si>
  <si>
    <t>Tablero Principal (TP) metalico. grado de proteccion IP55. tipo autosopórtado. equipado según diagrama unifilar</t>
  </si>
  <si>
    <t>02.02.02.03.03</t>
  </si>
  <si>
    <t>Tablero General (TG) metalico. grado de proteccion IP55. tipo autosopórtado. equipado según diagrama unifilar</t>
  </si>
  <si>
    <t>02.02.02.03.04</t>
  </si>
  <si>
    <t>Tablero de Bombeo (TB) 220V. 40HP metalico. grado de proteccion IP55. tipo autosopórtado. equipado según diagrama unifilar</t>
  </si>
  <si>
    <t>02.02.02.03.05</t>
  </si>
  <si>
    <t>Tablero de Extractor de Aire (TEA) 220V. metalico. grado de proteccion IP55. tipo adosado. equipado según diagrama unifilar</t>
  </si>
  <si>
    <t>02.02.02.03.06</t>
  </si>
  <si>
    <t>Tablero de Rectificador (TR) 220V. metalico. grado de proteccion IP55. tipo adosado. equipado según diagrama unifilar</t>
  </si>
  <si>
    <t>02.02.02.03.07</t>
  </si>
  <si>
    <t>Tablero de Banco de Condensadores (TBC) 220V. metalico. grado de proteccion IP55. tipo adosado. capacidad 13KVAR equipado según diagrama unifilar</t>
  </si>
  <si>
    <t>02.02.02.03.08</t>
  </si>
  <si>
    <t>Suministro e instalacion de Tablero de distribucion (TD-1) 220V. metalico. grado de proteccion IP55. tipo adosado. equipado según diagrama unifilar</t>
  </si>
  <si>
    <t>02.02.02.04</t>
  </si>
  <si>
    <t>CIRCUITOS ELECTRICOS DE CISTERNA MEJORADA C-148</t>
  </si>
  <si>
    <t>02.02.02.04.01</t>
  </si>
  <si>
    <t>CIRCUITO DE MEDIDOR AL TTA</t>
  </si>
  <si>
    <t>02.02.02.04.01.01</t>
  </si>
  <si>
    <t>Suministro e instalacion de Conductor 3-1x95 mm2  N2XOH. incl. accesorios de conexión.</t>
  </si>
  <si>
    <t>02.02.02.04.01.02</t>
  </si>
  <si>
    <t>Suministro e instalacion de Tuberia PVC- SAP Ø65mm. incl. accesorios de conexión abrazadera unistrut y riel</t>
  </si>
  <si>
    <t>02.02.02.04.01.03</t>
  </si>
  <si>
    <t>Suministro e instalación de caja de 300x300x100 mm incl. accesorios prensaestopa</t>
  </si>
  <si>
    <t>02.02.02.04.02</t>
  </si>
  <si>
    <t>CIRCUITO DE GRUPO ELECTROGENO AL TTA</t>
  </si>
  <si>
    <t>02.02.02.04.02.01</t>
  </si>
  <si>
    <t>Suministro e instalacion de Conductor 1-4x95mm2 (3f + 1T) N2XOH. incl. accesorios de conexión y Plug trifasico con toma</t>
  </si>
  <si>
    <t>02.02.02.04.02.02</t>
  </si>
  <si>
    <t>02.02.02.04.02.03</t>
  </si>
  <si>
    <t>Suministro e instalacion de Carrete para Cable de conexion a GE 200x300mm incluye Plug en ambos lados</t>
  </si>
  <si>
    <t>02.02.02.04.02.04</t>
  </si>
  <si>
    <t>Toma trifasica 220V 3f 60Hz Jack con toma a tierra adosado en pared</t>
  </si>
  <si>
    <t>02.02.02.04.02.05</t>
  </si>
  <si>
    <t>02.02.02.04.03</t>
  </si>
  <si>
    <t>CIRCUITO DE TTA  AL TP</t>
  </si>
  <si>
    <t>02.02.02.04.03.01</t>
  </si>
  <si>
    <t>Suministro e instalacion de Conductor 3-1x95 mm2 + 1x50mm2  N2XOH. incl. accesorios de conexión.</t>
  </si>
  <si>
    <t>02.02.02.04.03.02</t>
  </si>
  <si>
    <t>Suministro e instalacion de Tuberia Conduit Flexible Ø65mm. incl. accesorios de conexión</t>
  </si>
  <si>
    <t>02.02.02.04.03.03</t>
  </si>
  <si>
    <t>Suministro e instalacion de bajada de bandeja portacable con conector prensaestopa incluye accesorios de conexion</t>
  </si>
  <si>
    <t>02.02.02.04.04</t>
  </si>
  <si>
    <t>CIRCUITO DE TP al TG-01</t>
  </si>
  <si>
    <t>02.02.02.04.04.01</t>
  </si>
  <si>
    <t>02.02.02.04.04.02</t>
  </si>
  <si>
    <t>02.02.02.04.04.03</t>
  </si>
  <si>
    <t>02.02.02.04.05</t>
  </si>
  <si>
    <t>CIRCUITO DE TP al TG-02</t>
  </si>
  <si>
    <t>02.02.02.04.05.01</t>
  </si>
  <si>
    <t>02.02.02.04.05.02</t>
  </si>
  <si>
    <t>02.02.02.04.05.03</t>
  </si>
  <si>
    <t>02.02.02.04.06</t>
  </si>
  <si>
    <t>CIRCUITO DE TG-01 AL TABLERO DE BOMBA 1-A (TB1-A)</t>
  </si>
  <si>
    <t>02.02.02.04.06.01</t>
  </si>
  <si>
    <t>Suministro e instalacion de Conductor 3-1x35mm2 + 1x16mm2 N2XOH. incl. accesorios de conexión.</t>
  </si>
  <si>
    <t>02.02.02.04.06.02</t>
  </si>
  <si>
    <t>Suministro e instalacion de Tuberia Conduit Flexible Ø35mm. incl. accesorios de conexión</t>
  </si>
  <si>
    <t>02.02.02.04.06.03</t>
  </si>
  <si>
    <t>02.02.02.04.07</t>
  </si>
  <si>
    <t>CIRCUITO DE TG-01 AL TABLERO DE BOMBA 1-B (TB1-B)</t>
  </si>
  <si>
    <t>02.02.02.04.07.01</t>
  </si>
  <si>
    <t>02.02.02.04.07.02</t>
  </si>
  <si>
    <t>02.02.02.04.07.03</t>
  </si>
  <si>
    <t>02.02.02.04.08</t>
  </si>
  <si>
    <t>CIRCUITO DE TG-02 AL TABLERO DE BOMBA 2-A (TB2-A)</t>
  </si>
  <si>
    <t>02.02.02.04.08.01</t>
  </si>
  <si>
    <t>02.02.02.04.08.02</t>
  </si>
  <si>
    <t>02.02.02.04.08.03</t>
  </si>
  <si>
    <t>02.02.02.04.09</t>
  </si>
  <si>
    <t>CIRCUITO DE TG-02 AL TABLERO DE BOMBA 2-B (TB2-B)</t>
  </si>
  <si>
    <t>02.02.02.04.09.01</t>
  </si>
  <si>
    <t>02.02.02.04.09.02</t>
  </si>
  <si>
    <t>02.02.02.04.09.03</t>
  </si>
  <si>
    <t>02.02.02.04.10</t>
  </si>
  <si>
    <t>CIRCUITO DE TP AL TABLERO DE DISTRIBUCION TD</t>
  </si>
  <si>
    <t>02.02.02.04.10.01</t>
  </si>
  <si>
    <t>Suministro e instalacion de Conductor 3-1x4mm2 + 1x4mm2 N2XOH. incl. accesorios de conexión.</t>
  </si>
  <si>
    <t>02.02.02.04.10.02</t>
  </si>
  <si>
    <t>02.02.02.04.10.03</t>
  </si>
  <si>
    <t>02.02.02.04.11</t>
  </si>
  <si>
    <t>CIRCUITO DE TP AL TABLERO DE EXTRACTOR DE AIRE TEA</t>
  </si>
  <si>
    <t>02.02.02.04.11.01</t>
  </si>
  <si>
    <t>02.02.02.04.11.02</t>
  </si>
  <si>
    <t>02.02.02.04.11.03</t>
  </si>
  <si>
    <t>02.02.02.04.12</t>
  </si>
  <si>
    <t>CIRCUITO DE TG-01 AL PSH L-01</t>
  </si>
  <si>
    <t>02.02.02.04.12.01</t>
  </si>
  <si>
    <t>02.02.02.04.12.02</t>
  </si>
  <si>
    <t>02.02.02.04.12.03</t>
  </si>
  <si>
    <t>02.02.02.04.12.04</t>
  </si>
  <si>
    <t>02.02.02.04.13</t>
  </si>
  <si>
    <t>CIRCUITO DE TG-02 AL PSH L-02</t>
  </si>
  <si>
    <t>02.02.02.04.13.01</t>
  </si>
  <si>
    <t>02.02.02.04.13.02</t>
  </si>
  <si>
    <t>02.02.02.04.13.03</t>
  </si>
  <si>
    <t>02.02.02.04.13.04</t>
  </si>
  <si>
    <t>02.02.02.04.14</t>
  </si>
  <si>
    <t>CIRCUITO DE TG-01 AL TRANSFORMADOR DE AISLAMIENTO</t>
  </si>
  <si>
    <t>02.02.02.04.14.01</t>
  </si>
  <si>
    <t>Suministro e instalacion de Conductor 2-1x2.5 mm2 + 1x2.5mm2  N2XOH. incl. accesorios de conexión.</t>
  </si>
  <si>
    <t>02.02.02.04.14.02</t>
  </si>
  <si>
    <t>02.02.02.04.14.03</t>
  </si>
  <si>
    <t>02.02.02.04.14.04</t>
  </si>
  <si>
    <t>02.02.02.04.14.05</t>
  </si>
  <si>
    <t>02.02.02.04.15</t>
  </si>
  <si>
    <t>CIRCUITO DE TG-02 AL TRANSFORMADOR DE AISLAMIENTO</t>
  </si>
  <si>
    <t>02.02.02.04.15.01</t>
  </si>
  <si>
    <t>02.02.02.04.15.02</t>
  </si>
  <si>
    <t>02.02.02.04.15.03</t>
  </si>
  <si>
    <t>02.02.02.04.15.04</t>
  </si>
  <si>
    <t>02.02.02.04.15.05</t>
  </si>
  <si>
    <t>02.02.02.04.16</t>
  </si>
  <si>
    <t>CIRCUITO DE TEA A EXTRACTOR DE AIRE 1</t>
  </si>
  <si>
    <t>02.02.02.04.16.01</t>
  </si>
  <si>
    <t>02.02.02.04.16.02</t>
  </si>
  <si>
    <t>02.02.02.04.16.03</t>
  </si>
  <si>
    <t>02.02.02.04.16.04</t>
  </si>
  <si>
    <t>02.02.02.04.16.05</t>
  </si>
  <si>
    <t>Salida de fuerza para extractor de aire de 0.5HP</t>
  </si>
  <si>
    <t>02.02.02.04.17</t>
  </si>
  <si>
    <t>CIRCUITO DE TB01-A  a  ELECTROBOMBA 1</t>
  </si>
  <si>
    <t>02.02.02.04.17.01</t>
  </si>
  <si>
    <t>02.02.02.04.17.02</t>
  </si>
  <si>
    <t>02.02.02.04.17.03</t>
  </si>
  <si>
    <t>02.02.02.04.18</t>
  </si>
  <si>
    <t>CIRCUITO DE TB01-A a TBC01-A</t>
  </si>
  <si>
    <t>02.02.02.04.18.01</t>
  </si>
  <si>
    <t>Suministro e instalacion de Conductor 3-1x10mm2 + 1x10mm2 N2XOH. incl. accesorios de conexión.</t>
  </si>
  <si>
    <t>02.02.02.04.18.02</t>
  </si>
  <si>
    <t>02.02.02.04.18.03</t>
  </si>
  <si>
    <t>02.02.02.04.19</t>
  </si>
  <si>
    <t>CIRCUITO DE TB01-A</t>
  </si>
  <si>
    <t>02.02.02.04.19.01</t>
  </si>
  <si>
    <t>02.02.02.04.19.02</t>
  </si>
  <si>
    <t>02.02.02.04.19.03</t>
  </si>
  <si>
    <t>Suministro e instalacion de Tuberia Conduit Flexible Ø15mm. incl. accesorios de conexión</t>
  </si>
  <si>
    <t>02.02.02.04.19.04</t>
  </si>
  <si>
    <t>02.02.02.04.19.05</t>
  </si>
  <si>
    <t>Suministro e instalacion de electrodo de nivel</t>
  </si>
  <si>
    <t>02.02.02.04.20</t>
  </si>
  <si>
    <t>CIRCUITO DE TB01-B A ELECTROBOMBA 2</t>
  </si>
  <si>
    <t>02.02.02.04.20.01</t>
  </si>
  <si>
    <t>02.02.02.04.20.02</t>
  </si>
  <si>
    <t>02.02.02.04.20.03</t>
  </si>
  <si>
    <t>02.02.02.04.21</t>
  </si>
  <si>
    <t>CIRCUITO DE TB01-B a TBC01-B</t>
  </si>
  <si>
    <t>02.02.02.04.21.01</t>
  </si>
  <si>
    <t>02.02.02.04.21.02</t>
  </si>
  <si>
    <t>02.02.02.04.21.03</t>
  </si>
  <si>
    <t>02.02.02.04.22</t>
  </si>
  <si>
    <t>CIRCUITO DE TB01-B</t>
  </si>
  <si>
    <t>02.02.02.04.22.01</t>
  </si>
  <si>
    <t>02.02.02.04.22.02</t>
  </si>
  <si>
    <t>02.02.02.04.22.03</t>
  </si>
  <si>
    <t>02.02.02.04.22.04</t>
  </si>
  <si>
    <t>02.02.02.04.22.05</t>
  </si>
  <si>
    <t>02.02.02.04.23</t>
  </si>
  <si>
    <t>CIRCUITO DE TB02-A a ELECTROBOMBA 3</t>
  </si>
  <si>
    <t>02.02.02.04.23.01</t>
  </si>
  <si>
    <t>02.02.02.04.23.02</t>
  </si>
  <si>
    <t>02.02.02.04.23.03</t>
  </si>
  <si>
    <t>02.02.02.04.24</t>
  </si>
  <si>
    <t>CIRCUITO DE TB02-A a TBC02-A</t>
  </si>
  <si>
    <t>02.02.02.04.24.01</t>
  </si>
  <si>
    <t>02.02.02.04.24.02</t>
  </si>
  <si>
    <t>02.02.02.04.24.03</t>
  </si>
  <si>
    <t>02.02.02.04.25</t>
  </si>
  <si>
    <t>CIRCUITO DE TB02-A</t>
  </si>
  <si>
    <t>02.02.02.04.25.01</t>
  </si>
  <si>
    <t>02.02.02.04.25.02</t>
  </si>
  <si>
    <t>02.02.02.04.25.03</t>
  </si>
  <si>
    <t>02.02.02.04.25.04</t>
  </si>
  <si>
    <t>02.02.02.04.25.05</t>
  </si>
  <si>
    <t>02.02.02.04.26</t>
  </si>
  <si>
    <t>CIRCUITO DE TB02-B a ELECTROBOMBA 4</t>
  </si>
  <si>
    <t>02.02.02.04.26.01</t>
  </si>
  <si>
    <t>02.02.02.04.26.02</t>
  </si>
  <si>
    <t>02.02.02.04.26.03</t>
  </si>
  <si>
    <t>02.02.02.04.27</t>
  </si>
  <si>
    <t>CIRCUITO DE TB02-B a TBC01 B</t>
  </si>
  <si>
    <t>02.02.02.04.27.01</t>
  </si>
  <si>
    <t>02.02.02.04.27.02</t>
  </si>
  <si>
    <t>02.02.02.04.27.03</t>
  </si>
  <si>
    <t>02.02.02.04.28</t>
  </si>
  <si>
    <t>CIRCUITO DE TB02-B</t>
  </si>
  <si>
    <t>02.02.02.04.28.01</t>
  </si>
  <si>
    <t>02.02.02.04.28.02</t>
  </si>
  <si>
    <t>02.02.02.04.28.03</t>
  </si>
  <si>
    <t>02.02.02.04.28.04</t>
  </si>
  <si>
    <t>02.02.02.04.28.05</t>
  </si>
  <si>
    <t>02.02.02.04.29</t>
  </si>
  <si>
    <t>CIRCUITO DEL TR-01</t>
  </si>
  <si>
    <t>02.02.02.04.29.01</t>
  </si>
  <si>
    <t>CIRCUITO DE TR -01AL MEDIDOR DEL CAUDAL 01</t>
  </si>
  <si>
    <t>02.02.02.04.29.01.01</t>
  </si>
  <si>
    <t>02.02.02.04.29.01.02</t>
  </si>
  <si>
    <t>02.02.02.04.29.01.03</t>
  </si>
  <si>
    <t>02.02.02.04.29.01.04</t>
  </si>
  <si>
    <t>02.02.02.04.29.01.05</t>
  </si>
  <si>
    <t>02.02.02.04.29.01.06</t>
  </si>
  <si>
    <t>02.02.02.04.29.02</t>
  </si>
  <si>
    <t>CIRCUITO DE TR-01 AL SENSOR DE PRESION 1.1</t>
  </si>
  <si>
    <t>02.02.02.04.29.02.01</t>
  </si>
  <si>
    <t>02.02.02.04.29.02.02</t>
  </si>
  <si>
    <t>02.02.02.04.29.02.03</t>
  </si>
  <si>
    <t>02.02.02.04.29.02.04</t>
  </si>
  <si>
    <t>02.02.02.04.29.02.05</t>
  </si>
  <si>
    <t>Suministro e instalacion de Caja de pase FG 100X100X50 incl. prensaestopa</t>
  </si>
  <si>
    <t>02.02.02.04.29.02.06</t>
  </si>
  <si>
    <t>Suministro e instalacion de salida a sensor de presion con tuberia Conduit IMC FG ø20mm</t>
  </si>
  <si>
    <t>02.02.02.04.29.03</t>
  </si>
  <si>
    <t>CIRCUITO DE TR-01 AL SENSOR DE PRESION 1.2</t>
  </si>
  <si>
    <t>02.02.02.04.29.03.01</t>
  </si>
  <si>
    <t>02.02.02.04.29.03.02</t>
  </si>
  <si>
    <t>02.02.02.04.29.03.03</t>
  </si>
  <si>
    <t>02.02.02.04.29.03.04</t>
  </si>
  <si>
    <t>02.02.02.04.29.03.05</t>
  </si>
  <si>
    <t>02.02.02.04.29.03.06</t>
  </si>
  <si>
    <t>02.02.02.04.29.04</t>
  </si>
  <si>
    <t>CIRCUITO DE TR-01 AL SENSOR DE PRESION 1.3</t>
  </si>
  <si>
    <t>02.02.02.04.29.04.01</t>
  </si>
  <si>
    <t>02.02.02.04.29.04.02</t>
  </si>
  <si>
    <t>02.02.02.04.29.04.03</t>
  </si>
  <si>
    <t>02.02.02.04.29.04.04</t>
  </si>
  <si>
    <t>02.02.02.04.29.04.05</t>
  </si>
  <si>
    <t>02.02.02.04.29.04.06</t>
  </si>
  <si>
    <t>02.02.02.04.29.05</t>
  </si>
  <si>
    <t>CIRCUITO de TR-01  a Sensor de Rebose</t>
  </si>
  <si>
    <t>02.02.02.04.29.05.01</t>
  </si>
  <si>
    <t>02.02.02.04.29.05.02</t>
  </si>
  <si>
    <t>02.02.02.04.29.05.03</t>
  </si>
  <si>
    <t>02.02.02.04.29.05.04</t>
  </si>
  <si>
    <t>02.02.02.04.29.05.05</t>
  </si>
  <si>
    <t>02.02.02.04.29.05.06</t>
  </si>
  <si>
    <t>02.02.02.04.29.05.07</t>
  </si>
  <si>
    <t>02.02.02.04.30</t>
  </si>
  <si>
    <t>CIRCUITO DEL TR-02</t>
  </si>
  <si>
    <t>02.02.02.04.30.01</t>
  </si>
  <si>
    <t>CIRCUITO DE TR-02 AL MEDIDOR DE CAUDAL 02</t>
  </si>
  <si>
    <t>02.02.02.04.30.01.01</t>
  </si>
  <si>
    <t>02.02.02.04.30.01.02</t>
  </si>
  <si>
    <t>02.02.02.04.30.01.03</t>
  </si>
  <si>
    <t>02.02.02.04.30.01.04</t>
  </si>
  <si>
    <t>02.02.02.04.30.01.05</t>
  </si>
  <si>
    <t>02.02.02.04.30.01.06</t>
  </si>
  <si>
    <t>02.02.02.04.30.02</t>
  </si>
  <si>
    <t>CIRCUITO DE TR-02 AL SENSOR DE PRESION 2.1</t>
  </si>
  <si>
    <t>02.02.02.04.30.02.01</t>
  </si>
  <si>
    <t>02.02.02.04.30.02.02</t>
  </si>
  <si>
    <t>02.02.02.04.30.02.03</t>
  </si>
  <si>
    <t>02.02.02.04.30.02.04</t>
  </si>
  <si>
    <t>02.02.02.04.30.02.05</t>
  </si>
  <si>
    <t>02.02.02.04.30.02.06</t>
  </si>
  <si>
    <t>02.02.02.04.30.03</t>
  </si>
  <si>
    <t>CIRCUITO DE TR-02 AL SENSOR DE PRESION 2.2</t>
  </si>
  <si>
    <t>02.02.02.04.30.03.01</t>
  </si>
  <si>
    <t>02.02.02.04.30.03.02</t>
  </si>
  <si>
    <t>02.02.02.04.30.03.03</t>
  </si>
  <si>
    <t>02.02.02.04.30.03.04</t>
  </si>
  <si>
    <t>02.02.02.04.30.03.05</t>
  </si>
  <si>
    <t>02.02.02.04.30.03.06</t>
  </si>
  <si>
    <t>02.02.02.04.30.04</t>
  </si>
  <si>
    <t>CIRCUITO DE TR-02 AL SENSOR DE PRESION 2.3</t>
  </si>
  <si>
    <t>02.02.02.04.30.04.01</t>
  </si>
  <si>
    <t>02.02.02.04.30.04.02</t>
  </si>
  <si>
    <t>02.02.02.04.30.04.03</t>
  </si>
  <si>
    <t>02.02.02.04.30.04.04</t>
  </si>
  <si>
    <t>02.02.02.04.30.04.05</t>
  </si>
  <si>
    <t>02.02.02.04.30.04.06</t>
  </si>
  <si>
    <t>02.02.02.04.30.05</t>
  </si>
  <si>
    <t>CIRCUITO de TR -02 a Sensor de Rebose</t>
  </si>
  <si>
    <t>02.02.02.04.30.05.01</t>
  </si>
  <si>
    <t>02.02.02.04.30.05.02</t>
  </si>
  <si>
    <t>02.02.02.04.30.05.03</t>
  </si>
  <si>
    <t>02.02.02.04.30.05.04</t>
  </si>
  <si>
    <t>02.02.02.04.30.05.05</t>
  </si>
  <si>
    <t>02.02.02.04.30.05.06</t>
  </si>
  <si>
    <t>02.02.02.04.30.05.07</t>
  </si>
  <si>
    <t>02.02.02.04.31</t>
  </si>
  <si>
    <t>CIRCUITOS DEL TD</t>
  </si>
  <si>
    <t>02.02.02.04.31.01</t>
  </si>
  <si>
    <t>CIRCUITO C-1 ALUMBRADO INTERIOR</t>
  </si>
  <si>
    <t>02.02.02.04.31.01.01</t>
  </si>
  <si>
    <t>Suministro e instalacion de Conductor 2-1x2.5mm2 N2XOH. incl. accesorios de conexión.</t>
  </si>
  <si>
    <t>02.02.02.04.31.01.02</t>
  </si>
  <si>
    <t>Suministro e instalacion de Conductor 1x2.5mm2 LSOH (T). incl. accesorios de conexión.</t>
  </si>
  <si>
    <t>02.02.02.04.31.01.03</t>
  </si>
  <si>
    <t>02.02.02.04.31.01.04</t>
  </si>
  <si>
    <t>02.02.02.04.31.01.05</t>
  </si>
  <si>
    <t>02.02.02.04.31.01.06</t>
  </si>
  <si>
    <t>02.02.02.04.31.02</t>
  </si>
  <si>
    <t>CIRCUITO C-2 ALUMBRADO DE EMERGENCIA</t>
  </si>
  <si>
    <t>02.02.02.04.31.02.01</t>
  </si>
  <si>
    <t>02.02.02.04.31.02.02</t>
  </si>
  <si>
    <t>02.02.02.04.31.02.03</t>
  </si>
  <si>
    <t>02.02.02.04.31.02.04</t>
  </si>
  <si>
    <t>02.02.02.04.31.03</t>
  </si>
  <si>
    <t>CIRCUITO C-3 TOMACORRIENTES</t>
  </si>
  <si>
    <t>02.02.02.04.31.03.01</t>
  </si>
  <si>
    <t>02.02.02.04.31.03.02</t>
  </si>
  <si>
    <t>02.02.02.04.31.03.03</t>
  </si>
  <si>
    <t>02.02.02.04.31.03.04</t>
  </si>
  <si>
    <t>02.02.02.04.31.04</t>
  </si>
  <si>
    <t>CIRCUITO C-4 ILUMINACION EXTERIOR</t>
  </si>
  <si>
    <t>02.02.02.04.31.04.01</t>
  </si>
  <si>
    <t>02.02.02.04.31.04.02</t>
  </si>
  <si>
    <t>Suministro e instalacion de Tuberia PVC-SAP  25mm, incl. accesorios de conexión.</t>
  </si>
  <si>
    <t>02.02.02.04.31.04.03</t>
  </si>
  <si>
    <t>02.02.02.04.31.04.04</t>
  </si>
  <si>
    <t>02.02.02.04.31.04.05</t>
  </si>
  <si>
    <t>02.02.02.05</t>
  </si>
  <si>
    <t>02.02.02.05.01</t>
  </si>
  <si>
    <t>02.02.02.05.01.01</t>
  </si>
  <si>
    <t>02.02.02.05.01.02</t>
  </si>
  <si>
    <t>02.02.02.05.01.03</t>
  </si>
  <si>
    <t>02.02.02.05.01.04</t>
  </si>
  <si>
    <t>02.02.02.05.01.05</t>
  </si>
  <si>
    <t>02.02.02.05.01.06</t>
  </si>
  <si>
    <t>02.02.02.05.01.07</t>
  </si>
  <si>
    <t>02.02.02.05.01.08</t>
  </si>
  <si>
    <t>02.02.02.05.02</t>
  </si>
  <si>
    <t>02.02.02.05.02.01</t>
  </si>
  <si>
    <t>02.02.02.05.02.02</t>
  </si>
  <si>
    <t>02.02.02.05.02.03</t>
  </si>
  <si>
    <t>02.02.02.05.02.04</t>
  </si>
  <si>
    <t>02.02.02.05.02.05</t>
  </si>
  <si>
    <t>02.02.02.05.02.06</t>
  </si>
  <si>
    <t>02.02.02.05.02.07</t>
  </si>
  <si>
    <t>02.02.02.05.02.08</t>
  </si>
  <si>
    <t>02.02.02.06</t>
  </si>
  <si>
    <t>02.02.02.06.01</t>
  </si>
  <si>
    <t>02.02.02.06.02</t>
  </si>
  <si>
    <t>02.03</t>
  </si>
  <si>
    <t>REHABILITACION DE RESERVORIO EXISTENTE R-256</t>
  </si>
  <si>
    <t>02.03.01</t>
  </si>
  <si>
    <t>02.03.01.01</t>
  </si>
  <si>
    <t>02.03.01.01.01</t>
  </si>
  <si>
    <t>02.03.01.01.02</t>
  </si>
  <si>
    <t>02.03.01.01.03</t>
  </si>
  <si>
    <t>02.03.01.01.04</t>
  </si>
  <si>
    <t>02.03.01.01.05</t>
  </si>
  <si>
    <t>02.03.01.01.06</t>
  </si>
  <si>
    <t>02.03.01.01.07</t>
  </si>
  <si>
    <t>02.03.01.01.08</t>
  </si>
  <si>
    <t>02.03.01.01.09</t>
  </si>
  <si>
    <t>02.03.01.01.10</t>
  </si>
  <si>
    <t>02.03.01.01.11</t>
  </si>
  <si>
    <t>02.03.01.01.12</t>
  </si>
  <si>
    <t>02.03.01.01.13</t>
  </si>
  <si>
    <t>02.03.01.01.14</t>
  </si>
  <si>
    <t>Niple BB de acero SCH 40 DN 200mm L=2.26</t>
  </si>
  <si>
    <t>02.03.01.01.15</t>
  </si>
  <si>
    <t>02.03.01.01.16</t>
  </si>
  <si>
    <t>02.03.01.01.17</t>
  </si>
  <si>
    <t>02.03.01.01.18</t>
  </si>
  <si>
    <t>02.03.01.01.19</t>
  </si>
  <si>
    <t>02.03.01.01.20</t>
  </si>
  <si>
    <t>02.03.01.01.21</t>
  </si>
  <si>
    <t>02.03.01.01.22</t>
  </si>
  <si>
    <t>Niple BB de acero SCH 40 DN 200mm L=1.77</t>
  </si>
  <si>
    <t>02.03.01.01.23</t>
  </si>
  <si>
    <t>02.03.01.01.24</t>
  </si>
  <si>
    <t>Linea de sensado de presión de fierro galvanizado D=3/4" L=40.47m</t>
  </si>
  <si>
    <t>02.03.01.02</t>
  </si>
  <si>
    <t>02.03.01.02.01</t>
  </si>
  <si>
    <t>02.03.01.02.02</t>
  </si>
  <si>
    <t>02.03.01.02.03</t>
  </si>
  <si>
    <t>02.03.01.02.04</t>
  </si>
  <si>
    <t>02.03.01.02.05</t>
  </si>
  <si>
    <t>02.03.01.03</t>
  </si>
  <si>
    <t>02.03.01.03.01</t>
  </si>
  <si>
    <t>02.03.01.03.02</t>
  </si>
  <si>
    <t>Codo 90° de Fe. Galvanizado DN 3/4"</t>
  </si>
  <si>
    <t>02.03.01.03.03</t>
  </si>
  <si>
    <t>02.03.01.03.04</t>
  </si>
  <si>
    <t>02.03.01.03.05</t>
  </si>
  <si>
    <t>02.03.01.03.06</t>
  </si>
  <si>
    <t>02.03.01.03.07</t>
  </si>
  <si>
    <t>02.03.01.03.08</t>
  </si>
  <si>
    <t>02.03.01.03.09</t>
  </si>
  <si>
    <t>02.03.01.03.10</t>
  </si>
  <si>
    <t>02.03.01.03.11</t>
  </si>
  <si>
    <t>02.03.01.03.12</t>
  </si>
  <si>
    <t>02.03.01.04</t>
  </si>
  <si>
    <t>02.03.01.04.01</t>
  </si>
  <si>
    <t>02.03.01.04.02</t>
  </si>
  <si>
    <t>02.03.01.04.03</t>
  </si>
  <si>
    <t>02.03.01.04.04</t>
  </si>
  <si>
    <t>02.03.01.04.05</t>
  </si>
  <si>
    <t>02.03.01.04.06</t>
  </si>
  <si>
    <t>02.03.01.05</t>
  </si>
  <si>
    <t>02.03.01.05.01</t>
  </si>
  <si>
    <t>02.03.01.06</t>
  </si>
  <si>
    <t>02.03.01.06.01</t>
  </si>
  <si>
    <t>02.03.01.06.02</t>
  </si>
  <si>
    <t>02.03.01.06.03</t>
  </si>
  <si>
    <t>02.03.01.06.04</t>
  </si>
  <si>
    <t>02.03.01.06.05</t>
  </si>
  <si>
    <t>02.03.01.06.06</t>
  </si>
  <si>
    <t>02.03.01.06.07</t>
  </si>
  <si>
    <t>02.03.01.06.08</t>
  </si>
  <si>
    <t>02.03.01.07</t>
  </si>
  <si>
    <t>02.03.01.07.01</t>
  </si>
  <si>
    <t>02.03.01.07.02</t>
  </si>
  <si>
    <t>02.03.01.07.03</t>
  </si>
  <si>
    <t>02.03.01.07.04</t>
  </si>
  <si>
    <t>02.03.01.07.05</t>
  </si>
  <si>
    <t>02.03.01.08</t>
  </si>
  <si>
    <t>02.03.01.08.01</t>
  </si>
  <si>
    <t>02.03.01.08.01.01</t>
  </si>
  <si>
    <t>02.03.01.08.02</t>
  </si>
  <si>
    <t>02.03.01.08.02.01</t>
  </si>
  <si>
    <t>02.03.01.08.02.02</t>
  </si>
  <si>
    <t>02.03.01.08.02.03</t>
  </si>
  <si>
    <t>02.03.01.08.02.04</t>
  </si>
  <si>
    <t>02.03.01.09</t>
  </si>
  <si>
    <t>02.03.01.09.01</t>
  </si>
  <si>
    <t>02.03.01.09.02</t>
  </si>
  <si>
    <t>02.03.01.09.03</t>
  </si>
  <si>
    <t>02.03.01.09.04</t>
  </si>
  <si>
    <t>02.03.01.09.05</t>
  </si>
  <si>
    <t>02.03.01.09.06</t>
  </si>
  <si>
    <t>02.03.01.09.07</t>
  </si>
  <si>
    <t>02.03.01.09.08</t>
  </si>
  <si>
    <t>02.03.01.10</t>
  </si>
  <si>
    <t>02.03.01.10.01</t>
  </si>
  <si>
    <t>02.03.01.10.02</t>
  </si>
  <si>
    <t>02.03.01.10.03</t>
  </si>
  <si>
    <t>02.03.01.10.04</t>
  </si>
  <si>
    <t>02.03.01.10.05</t>
  </si>
  <si>
    <t>02.03.01.10.06</t>
  </si>
  <si>
    <t>02.03.01.10.07</t>
  </si>
  <si>
    <t>02.03.01.10.08</t>
  </si>
  <si>
    <t>02.03.01.10.09</t>
  </si>
  <si>
    <t>02.03.01.10.10</t>
  </si>
  <si>
    <t>02.03.01.10.11</t>
  </si>
  <si>
    <t>02.03.01.10.12</t>
  </si>
  <si>
    <t>02.03.01.11</t>
  </si>
  <si>
    <t>02.03.01.11.01</t>
  </si>
  <si>
    <t>02.03.02</t>
  </si>
  <si>
    <t>02.03.02.01</t>
  </si>
  <si>
    <t>ACOMETIDA: MEDIDOR - TABLERO DE DISTRIBUCION</t>
  </si>
  <si>
    <t>02.03.02.01.01</t>
  </si>
  <si>
    <t>02.03.02.01.02</t>
  </si>
  <si>
    <t>02.03.02.01.03</t>
  </si>
  <si>
    <t>02.03.02.01.04</t>
  </si>
  <si>
    <t>02.03.02.01.05</t>
  </si>
  <si>
    <t>Suministro e Instalación de conductor 1x35mm2 NYY incl. accesorios de conexión</t>
  </si>
  <si>
    <t>02.03.02.01.06</t>
  </si>
  <si>
    <t>Suministro e Instalación de tubería conduit de F.G. IMC Ø 55mm incluido accesorios de conexión. Adosado en pared de cerco perimetrico</t>
  </si>
  <si>
    <t>02.03.02.02</t>
  </si>
  <si>
    <t>02.03.02.02.01</t>
  </si>
  <si>
    <t>02.03.02.02.01.01</t>
  </si>
  <si>
    <t>02.03.02.02.01.02</t>
  </si>
  <si>
    <t>02.03.02.02.01.03</t>
  </si>
  <si>
    <t>02.03.02.02.02</t>
  </si>
  <si>
    <t>02.03.02.02.02.01</t>
  </si>
  <si>
    <t>02.03.02.02.02.02</t>
  </si>
  <si>
    <t>02.03.02.02.02.03</t>
  </si>
  <si>
    <t>02.03.02.02.02.04</t>
  </si>
  <si>
    <t>02.03.02.02.02.05</t>
  </si>
  <si>
    <t>02.03.02.02.03</t>
  </si>
  <si>
    <t>02.03.02.02.03.01</t>
  </si>
  <si>
    <t>02.03.02.02.03.02</t>
  </si>
  <si>
    <t>02.03.02.02.03.03</t>
  </si>
  <si>
    <t>02.03.02.02.03.04</t>
  </si>
  <si>
    <t>02.03.02.02.03.05</t>
  </si>
  <si>
    <t>02.03.02.02.04</t>
  </si>
  <si>
    <t>02.03.02.02.04.01</t>
  </si>
  <si>
    <t>02.03.02.02.04.02</t>
  </si>
  <si>
    <t>02.03.02.02.04.03</t>
  </si>
  <si>
    <t>02.03.02.02.04.04</t>
  </si>
  <si>
    <t>02.03.02.02.04.05</t>
  </si>
  <si>
    <t>02.03.02.02.05</t>
  </si>
  <si>
    <t>02.03.02.02.05.01</t>
  </si>
  <si>
    <t>02.03.02.02.05.02</t>
  </si>
  <si>
    <t>02.03.02.02.05.03</t>
  </si>
  <si>
    <t>02.03.02.02.05.04</t>
  </si>
  <si>
    <t>02.03.02.02.05.05</t>
  </si>
  <si>
    <t>02.03.02.02.06</t>
  </si>
  <si>
    <t>02.03.02.02.06.01</t>
  </si>
  <si>
    <t>02.03.02.02.06.02</t>
  </si>
  <si>
    <t>02.03.02.02.06.03</t>
  </si>
  <si>
    <t>02.03.02.02.06.04</t>
  </si>
  <si>
    <t>02.03.02.02.07</t>
  </si>
  <si>
    <t>02.03.02.02.07.01</t>
  </si>
  <si>
    <t>02.03.02.02.07.02</t>
  </si>
  <si>
    <t>02.03.02.02.07.03</t>
  </si>
  <si>
    <t>02.03.02.02.07.04</t>
  </si>
  <si>
    <t>02.03.02.02.08</t>
  </si>
  <si>
    <t>02.03.02.02.08.01</t>
  </si>
  <si>
    <t>02.03.02.02.08.02</t>
  </si>
  <si>
    <t>02.03.02.02.08.03</t>
  </si>
  <si>
    <t>02.03.02.02.08.04</t>
  </si>
  <si>
    <t>02.03.02.02.08.05</t>
  </si>
  <si>
    <t>02.03.02.02.09</t>
  </si>
  <si>
    <t>02.03.02.02.09.01</t>
  </si>
  <si>
    <t>02.03.02.02.09.01.01</t>
  </si>
  <si>
    <t>02.03.02.02.09.01.02</t>
  </si>
  <si>
    <t>02.03.02.02.09.01.03</t>
  </si>
  <si>
    <t>02.03.02.02.09.01.04</t>
  </si>
  <si>
    <t>02.03.02.02.09.01.05</t>
  </si>
  <si>
    <t>02.03.02.02.09.01.06</t>
  </si>
  <si>
    <t>02.03.02.02.09.01.07</t>
  </si>
  <si>
    <t>02.03.02.02.09.01.08</t>
  </si>
  <si>
    <t>02.03.02.02.09.02</t>
  </si>
  <si>
    <t>02.03.02.02.09.02.01</t>
  </si>
  <si>
    <t>02.03.02.02.09.02.02</t>
  </si>
  <si>
    <t>02.03.02.02.09.02.03</t>
  </si>
  <si>
    <t>02.03.02.02.09.02.04</t>
  </si>
  <si>
    <t>02.03.02.02.09.02.05</t>
  </si>
  <si>
    <t>02.03.02.02.09.02.06</t>
  </si>
  <si>
    <t>02.03.02.02.09.03</t>
  </si>
  <si>
    <t>02.03.02.02.09.03.01</t>
  </si>
  <si>
    <t>02.03.02.02.09.03.02</t>
  </si>
  <si>
    <t>02.03.02.02.09.03.03</t>
  </si>
  <si>
    <t>02.03.02.02.09.03.04</t>
  </si>
  <si>
    <t>02.03.02.02.09.03.05</t>
  </si>
  <si>
    <t>02.03.02.02.09.04</t>
  </si>
  <si>
    <t>02.03.02.02.09.04.01</t>
  </si>
  <si>
    <t>02.03.02.02.09.04.02</t>
  </si>
  <si>
    <t>02.03.02.02.09.04.03</t>
  </si>
  <si>
    <t>02.03.02.02.09.04.04</t>
  </si>
  <si>
    <t>02.03.02.02.09.04.05</t>
  </si>
  <si>
    <t>02.03.02.02.09.04.06</t>
  </si>
  <si>
    <t>02.03.02.02.09.04.07</t>
  </si>
  <si>
    <t>02.03.02.02.10</t>
  </si>
  <si>
    <t>02.03.02.02.10.01</t>
  </si>
  <si>
    <t>02.03.02.02.10.01.01</t>
  </si>
  <si>
    <t>02.03.02.02.10.01.02</t>
  </si>
  <si>
    <t>02.03.02.02.10.01.03</t>
  </si>
  <si>
    <t>02.03.02.02.10.01.04</t>
  </si>
  <si>
    <t>02.03.02.02.10.01.05</t>
  </si>
  <si>
    <t>02.03.02.02.10.01.06</t>
  </si>
  <si>
    <t>02.03.02.02.10.01.07</t>
  </si>
  <si>
    <t>02.03.02.02.10.01.08</t>
  </si>
  <si>
    <t>02.03.02.02.10.02</t>
  </si>
  <si>
    <t>02.03.02.02.10.02.01</t>
  </si>
  <si>
    <t>02.03.02.02.10.02.02</t>
  </si>
  <si>
    <t>02.03.02.02.10.02.03</t>
  </si>
  <si>
    <t>02.03.02.02.10.02.04</t>
  </si>
  <si>
    <t>02.03.02.02.10.02.05</t>
  </si>
  <si>
    <t>02.03.02.02.10.02.06</t>
  </si>
  <si>
    <t>02.03.02.02.10.02.07</t>
  </si>
  <si>
    <t>02.03.02.02.10.02.08</t>
  </si>
  <si>
    <t>02.03.02.02.11</t>
  </si>
  <si>
    <t>02.03.02.02.11.01</t>
  </si>
  <si>
    <t>02.03.02.02.11.02</t>
  </si>
  <si>
    <t>TOTAL PRESUPUESTO</t>
  </si>
  <si>
    <t>SON:     TRES MILLONES CUATROCIENTOS TRES MIL SEISCIENTOS OCHO  Y 81/100 SOLES</t>
  </si>
  <si>
    <t>001</t>
  </si>
  <si>
    <t>01.01</t>
  </si>
  <si>
    <t>OBRAS PROVISIONALES</t>
  </si>
  <si>
    <t>01.01.01</t>
  </si>
  <si>
    <t>Cartel de identificación de la obra de   3,60 m x 1,80 m</t>
  </si>
  <si>
    <t>01.01.02</t>
  </si>
  <si>
    <t>Campamento provisional para la obra tipo AD-03</t>
  </si>
  <si>
    <t>01.01.03</t>
  </si>
  <si>
    <t>Flete y transporte materiales,equipo y herramientas</t>
  </si>
  <si>
    <t>01.01.04</t>
  </si>
  <si>
    <t>Agua potable para la construcción</t>
  </si>
  <si>
    <t>mes</t>
  </si>
  <si>
    <t>01.01.05</t>
  </si>
  <si>
    <t>Energía eléctrica para la obra</t>
  </si>
  <si>
    <t>01.01.06</t>
  </si>
  <si>
    <t>Construcción provisional para comedores  y vestuarios (área=25,90 m2)</t>
  </si>
  <si>
    <t>01.01.07</t>
  </si>
  <si>
    <t>Cerco de obra con triplay, H=2.40m</t>
  </si>
  <si>
    <t>01.01.08</t>
  </si>
  <si>
    <t>Desmontaje de escalera de gato existente h=11m</t>
  </si>
  <si>
    <t>01.01.09</t>
  </si>
  <si>
    <t>Desmontaje de escalera marinera existente h=17 m</t>
  </si>
  <si>
    <t>01.01.10</t>
  </si>
  <si>
    <t>Instalación de winche y polea en chimenea</t>
  </si>
  <si>
    <t>01.01.11</t>
  </si>
  <si>
    <t>Inserción de válvula de compuerta CC ho. ductil DN 200 en linea de aducción de PVC del R-257</t>
  </si>
  <si>
    <t>01.02</t>
  </si>
  <si>
    <t>COSTOS COMPLEMENTARIOS</t>
  </si>
  <si>
    <t>01.02.01</t>
  </si>
  <si>
    <t>Plan de Seguridad y Salud Ocupacional durante la obra</t>
  </si>
  <si>
    <t>01.02.02</t>
  </si>
  <si>
    <t>Plan de Desvio de Tránsito</t>
  </si>
  <si>
    <t>01.02.03</t>
  </si>
  <si>
    <t>Costos de Mitigación Ambiental</t>
  </si>
  <si>
    <t>01.03</t>
  </si>
  <si>
    <t>PLAN PARA VIGILANCIA, PREVENCION Y CONTROL DE COVID-19 EN EL TRABAJO</t>
  </si>
  <si>
    <t>01.03.01</t>
  </si>
  <si>
    <t>ELABORACION DE PLAN PARA LA VIGILANCIA, PREVENCION Y CONTROL DE COVID 19 EN EL TRABAJO</t>
  </si>
  <si>
    <t>01.03.01.01</t>
  </si>
  <si>
    <t>Elaboración e implementación del Plan para la Vigilancia, Prevención y Control del COVID-19 para la Obra y Servicios; In</t>
  </si>
  <si>
    <t>01.03.02</t>
  </si>
  <si>
    <t>LIMPIEZA Y DESINFECCION DE LOS CENTROS DE TRABAJO</t>
  </si>
  <si>
    <t>01.03.02.01</t>
  </si>
  <si>
    <t>Evaluar las caracteristicas de los ambientes: Ingreso y Salida de Aire</t>
  </si>
  <si>
    <t>01.03.03</t>
  </si>
  <si>
    <t>EVALUACION DE LA CONDICION DE SALUD DEL TRABAJADOR PREVIO AL INGRESO O
REINCORPORACION AL CENTRO DE TRABAJO</t>
  </si>
  <si>
    <t>01.03.03.01</t>
  </si>
  <si>
    <t>Equipos para la evaluación y control de los trabajadores, durante la ejecución de la obra</t>
  </si>
  <si>
    <t>01.03.04</t>
  </si>
  <si>
    <t>LAVADO Y DESINFECCION DE MANOS OBLIGATORIO</t>
  </si>
  <si>
    <t>01.03.04.01</t>
  </si>
  <si>
    <t>Materiales para el lavado y desinfección del personal, oficinas, vehículos y equipos, durante actividades previas al inicio de obra</t>
  </si>
  <si>
    <t>01.03.04.02</t>
  </si>
  <si>
    <t>Materiales para el lavado y desinfección del personal, locales de campamentos - oficinas, Maquinarias, vehículos y equipos, durante ejecucion de obra</t>
  </si>
  <si>
    <t>01.03.04.03</t>
  </si>
  <si>
    <t>Materiales para el lavado y desinfección del personal, oficinas,  vehículos y equipos, durante recepcion y liquidacion de obra</t>
  </si>
  <si>
    <t>01.03.05</t>
  </si>
  <si>
    <t>SENSIBILIZACION DE LA PREVENCION DEL CONTAGIO EN EL CENTRO DE TRABAJO</t>
  </si>
  <si>
    <t>01.03.05.01</t>
  </si>
  <si>
    <t>Materiales y servicios para difusión y sensibilización de la prevención del contagio en el Centro de Trabajo (Incl. vehículos)</t>
  </si>
  <si>
    <t>01.03.06</t>
  </si>
  <si>
    <t>MEDIDAS PREVENTIVAS DE APLICACION COLECTIVA</t>
  </si>
  <si>
    <t>01.03.06.01</t>
  </si>
  <si>
    <t>Medidas de protección colectiva para todo el personal de la Obra, Incl. de Servicios Complementarios, durante la ejecución de la obra</t>
  </si>
  <si>
    <t>01.03.07</t>
  </si>
  <si>
    <t>MEDIDAS DE PROTECCION PERSONAL</t>
  </si>
  <si>
    <t>01.03.07.01</t>
  </si>
  <si>
    <t>Medidas de protección personal para todo el personal de la Obra (Riesgo bajo o medio), Incl. de Servicios Complementarios, durante las actividades previas al inicio y durante la ejecución de la obra</t>
  </si>
  <si>
    <t>01.03.07.02</t>
  </si>
  <si>
    <t>Medidas de protección personal para el personal de la Obra (Riesgo bajo o medio), Incl. de Servicios Complementarios, durante la recepcion y liquidacion de obra</t>
  </si>
  <si>
    <t>01.03.07.03</t>
  </si>
  <si>
    <t>Medidas de protección personal para todo el personal de la Obra (Riesgo alto), Incl. de Servicios Complementarios, durante la recepcion y liquidacion de obra</t>
  </si>
  <si>
    <t>01.03.08</t>
  </si>
  <si>
    <t>VIGILANCIA DE LA SALUD DEL TRABAJADOR EN EL COTEXTO DEL COVID-19</t>
  </si>
  <si>
    <t>01.03.08.01</t>
  </si>
  <si>
    <t>Pruebas serológicas o antigenas para descarte del COVID-19</t>
  </si>
  <si>
    <t>01.04</t>
  </si>
  <si>
    <t>01.04.01</t>
  </si>
  <si>
    <t>01.04.01.01</t>
  </si>
  <si>
    <t>Limpieza y acondiciomiento del terreno</t>
  </si>
  <si>
    <t>01.04.01.02</t>
  </si>
  <si>
    <t>Trazo y replanteo inicial del proyecto,  p/reservorio-cisterna o sim c/Est.total</t>
  </si>
  <si>
    <t>01.04.01.03</t>
  </si>
  <si>
    <t>Replanteo final de la obra, p/reservorio y/o cisterna o sim con estación total</t>
  </si>
  <si>
    <t>01.04.01.04</t>
  </si>
  <si>
    <t>Desmontaje de Eq.Hidraulico R-257 (inc. acarreo y traslado zona de almacen)</t>
  </si>
  <si>
    <t>01.04.02</t>
  </si>
  <si>
    <t>OBRAS PROYECTADAS (NIVEL N.T.P.)</t>
  </si>
  <si>
    <t>01.04.02.01</t>
  </si>
  <si>
    <t>ROTURA Y REPOSICION DE VEREDA Y SARDINEL</t>
  </si>
  <si>
    <t>01.04.02.01.01</t>
  </si>
  <si>
    <t>01.04.02.01.01.01</t>
  </si>
  <si>
    <t>Demolición de vereda existente</t>
  </si>
  <si>
    <t>01.04.02.01.01.02</t>
  </si>
  <si>
    <t>Demolición de sardinel existente</t>
  </si>
  <si>
    <t>01.04.02.01.01.03</t>
  </si>
  <si>
    <t>Acarreo de desmonte (Distancia aprox. 20 m.)</t>
  </si>
  <si>
    <t>01.04.02.01.01.04</t>
  </si>
  <si>
    <t>Eliminación de desmonte proveniente de demolicion de concreto (incl disp. final - material no peligroso)</t>
  </si>
  <si>
    <t>01.04.02.01.02</t>
  </si>
  <si>
    <t>MOVIMIENTO DE TIERRAS</t>
  </si>
  <si>
    <t>01.04.02.01.02.01</t>
  </si>
  <si>
    <t>Excavaciones en terreno normal a pulso   hasta 1,00 m profundidad</t>
  </si>
  <si>
    <t>01.04.02.01.02.02</t>
  </si>
  <si>
    <t>Refine, nivelación y compactación en terreno normal a pulso</t>
  </si>
  <si>
    <t>01.04.02.01.02.03</t>
  </si>
  <si>
    <t>Base de material granular compactada a pulso de 10 cm espesor</t>
  </si>
  <si>
    <t>01.04.02.01.02.04</t>
  </si>
  <si>
    <t>Relleno compactado con material propio a pulso</t>
  </si>
  <si>
    <t>01.04.02.01.02.05</t>
  </si>
  <si>
    <t>Eliminacion de desmonte en terreno normal con equipo incluye pago por disposición</t>
  </si>
  <si>
    <t>01.04.02.01.03</t>
  </si>
  <si>
    <t>VEREDAS</t>
  </si>
  <si>
    <t>01.04.02.01.03.01</t>
  </si>
  <si>
    <t>Vereda de concreto f'c 175 kg/cm2 e=10cm pasta 1:2 (P-I), c/empleo de mezcladora</t>
  </si>
  <si>
    <t>01.04.02.01.03.02</t>
  </si>
  <si>
    <t>Sello asfaltico e=0.05m para junta de dilatacion de veredas</t>
  </si>
  <si>
    <t>01.04.02.01.03.03</t>
  </si>
  <si>
    <t>Juntas con poliestireno expandido  de  1" sellada con mortero asfáltico</t>
  </si>
  <si>
    <t>01.04.02.01.04</t>
  </si>
  <si>
    <t>SARDINEL</t>
  </si>
  <si>
    <t>01.04.02.01.04.01</t>
  </si>
  <si>
    <t>Concreto f'c 210 kg/cm2 para cimientos/sobrecimientos reforzados (Cemento P-I)</t>
  </si>
  <si>
    <t>01.04.02.01.04.02</t>
  </si>
  <si>
    <t>Encofrado (incl. habilitación de madera) para cimiento corrido</t>
  </si>
  <si>
    <t>01.04.02.01.04.03</t>
  </si>
  <si>
    <t>Acero estruc. trabajado p/cimiento,sobrecimiento ref.  (costo prom. incl. desperdicios)</t>
  </si>
  <si>
    <t>kg</t>
  </si>
  <si>
    <t>01.04.02.01.04.04</t>
  </si>
  <si>
    <t>01.04.02.01.04.05</t>
  </si>
  <si>
    <t>Encofrado (incl. habilitación de madera) de sobrecimientos reforzados</t>
  </si>
  <si>
    <t>01.04.02.01.04.06</t>
  </si>
  <si>
    <t>01.04.02.02</t>
  </si>
  <si>
    <t>CAJA DE REBOSE Y PURGA</t>
  </si>
  <si>
    <t>01.04.02.02.01</t>
  </si>
  <si>
    <t>01.04.02.02.01.01</t>
  </si>
  <si>
    <t>Demolición de losa de piso existente</t>
  </si>
  <si>
    <t>01.04.02.02.01.02</t>
  </si>
  <si>
    <t>Excavaciones en terreno normal a pulso   hasta 2,00 m profundidad</t>
  </si>
  <si>
    <t>01.04.02.02.01.03</t>
  </si>
  <si>
    <t>01.04.02.02.01.04</t>
  </si>
  <si>
    <t>01.04.02.02.01.05</t>
  </si>
  <si>
    <t>01.04.02.02.02</t>
  </si>
  <si>
    <t>CONCRETO SIMPLE</t>
  </si>
  <si>
    <t>01.04.02.02.02.01</t>
  </si>
  <si>
    <t>Concreto f'c 100 kg/cm2 para solados y/o sub bases (Cemento P-I)</t>
  </si>
  <si>
    <t>01.04.02.02.03</t>
  </si>
  <si>
    <t>CONCRETO ARMADO</t>
  </si>
  <si>
    <t>01.04.02.02.03.01</t>
  </si>
  <si>
    <t>Concreto f'c 210 kg/cm2 para losas de fondo-piso (Cemento P-I)</t>
  </si>
  <si>
    <t>01.04.02.02.03.02</t>
  </si>
  <si>
    <t>Acero estruc. trabajado p/losas de fondo-piso (costo prom. incl. desperdicios)</t>
  </si>
  <si>
    <t>01.04.02.02.03.03</t>
  </si>
  <si>
    <t>Concreto f'c 210 kg/cm2 para muros reforzados (Cemento P-I)</t>
  </si>
  <si>
    <t>01.04.02.02.03.04</t>
  </si>
  <si>
    <t>Encofrado para muro reforzado (inc. habilitacion de madera)</t>
  </si>
  <si>
    <t>01.04.02.02.03.05</t>
  </si>
  <si>
    <t>Acero estruc. trabajado p/muro reforzado (costo prom. incl. desperdicios)</t>
  </si>
  <si>
    <t>01.04.02.02.03.06</t>
  </si>
  <si>
    <t>Concreto f'c 210 kg/cm2 para losas removibles (Cemento P-I)</t>
  </si>
  <si>
    <t>01.04.02.02.03.07</t>
  </si>
  <si>
    <t>Encofrado (incl. habilitación de madera) para losas removibles</t>
  </si>
  <si>
    <t>01.04.02.02.03.08</t>
  </si>
  <si>
    <t>Acero estructural trabajado p/losa removible (costo prom. incl. desperdicios)</t>
  </si>
  <si>
    <t>01.04.02.02.03.09</t>
  </si>
  <si>
    <t>Rejilla sumidero-platina de 1 1/2"x3/16" @ 1/2" y marco "L" 1 1/2" x 3/16"</t>
  </si>
  <si>
    <t>01.04.02.02.04</t>
  </si>
  <si>
    <t>REVOQUES Y ENLUCIDOS</t>
  </si>
  <si>
    <t>01.04.02.02.04.01</t>
  </si>
  <si>
    <t>Tarrajeo con impermeabilizante de losa de fondo-piso - exterior</t>
  </si>
  <si>
    <t>01.04.02.02.04.02</t>
  </si>
  <si>
    <t>Tarrajeo con impermeabilizante de muros en Caja de rebose</t>
  </si>
  <si>
    <t>01.04.02.03</t>
  </si>
  <si>
    <t>CONTRAPISO PROYECTADO</t>
  </si>
  <si>
    <t>01.04.02.03.01</t>
  </si>
  <si>
    <t>Concreto f'c 210 kg/cm2 para contrapiso(Cemento P-I)</t>
  </si>
  <si>
    <t>01.04.02.03.02</t>
  </si>
  <si>
    <t>Encofrado (incl. habilitación de madera) para contrapiso</t>
  </si>
  <si>
    <t>01.04.02.03.03</t>
  </si>
  <si>
    <t>Acero estruc. trabajado p/losa de fondo (costo prom. incl. desperdicios)</t>
  </si>
  <si>
    <t>01.04.02.04</t>
  </si>
  <si>
    <t>DADOS DE CONCRETO ARMADO PROYECTADO</t>
  </si>
  <si>
    <t>01.04.02.04.01</t>
  </si>
  <si>
    <t>Demolición de dados de apoyo existente</t>
  </si>
  <si>
    <t>01.04.02.04.02</t>
  </si>
  <si>
    <t>01.04.02.04.03</t>
  </si>
  <si>
    <t>Concreto f'c 210 kg/cm2 para anclajes y/o dados (Cemento P-I)</t>
  </si>
  <si>
    <t>01.04.02.04.04</t>
  </si>
  <si>
    <t>Encofrado (incl. habilitación de madera) para anclajes y/o dados</t>
  </si>
  <si>
    <t>01.04.02.04.05</t>
  </si>
  <si>
    <t>Acero estruc. trabajado p/anclaje ref.  (costo prom. incl. desperdicios)</t>
  </si>
  <si>
    <t>01.04.03</t>
  </si>
  <si>
    <t>ESTRUCTURA DE SOPORTE</t>
  </si>
  <si>
    <t>01.04.03.01</t>
  </si>
  <si>
    <t>FUSTE</t>
  </si>
  <si>
    <t>01.04.03.01.01</t>
  </si>
  <si>
    <t>AMPLIACION DE DESCANSO DE ESCALERA</t>
  </si>
  <si>
    <t>01.04.03.01.01.01</t>
  </si>
  <si>
    <t>Perforación de orificios con taladro Prof=0.20m d=5/8"</t>
  </si>
  <si>
    <t>01.04.03.01.01.02</t>
  </si>
  <si>
    <t>Concreto f'c 210 kg/cm2 para escaleras   (Cemento P-I)</t>
  </si>
  <si>
    <t>01.04.03.01.01.03</t>
  </si>
  <si>
    <t>Encofrado (incl. habilitación de madera) para escaleras</t>
  </si>
  <si>
    <t>01.04.03.01.01.04</t>
  </si>
  <si>
    <t>Acero estruc. trabajado para escaleras   (costo prom. incl. desperdicios)</t>
  </si>
  <si>
    <t>01.04.03.01.01.05</t>
  </si>
  <si>
    <t>Curado de concreto con aditivo</t>
  </si>
  <si>
    <t>01.04.03.01.02</t>
  </si>
  <si>
    <t>DUCTOS DEL FUSTE</t>
  </si>
  <si>
    <t>01.04.03.01.02.01</t>
  </si>
  <si>
    <t>Encimado de ladrillo en ductos de ventilación</t>
  </si>
  <si>
    <t>01.04.03.01.03</t>
  </si>
  <si>
    <t>PINTURA</t>
  </si>
  <si>
    <t>01.04.03.01.03.01</t>
  </si>
  <si>
    <t>Pintado exterior reservorio elevado con  teknomate o similar hasta  5 m s.n.t.</t>
  </si>
  <si>
    <t>01.04.03.01.03.02</t>
  </si>
  <si>
    <t>Pintado con impermeabilizante antisalitre hasta 3 m.s.n.t.</t>
  </si>
  <si>
    <t>01.04.03.01.03.03</t>
  </si>
  <si>
    <t>Pintado interior reservorio elevado con  teknomate o similar hasta  5 m s.n.t.</t>
  </si>
  <si>
    <t>01.04.03.01.03.04</t>
  </si>
  <si>
    <t>Pintado de puertas metálicas LAC (2manos anticorrosiva + 2esmalte)</t>
  </si>
  <si>
    <t>01.04.03.01.04</t>
  </si>
  <si>
    <t>CERRAJERIA</t>
  </si>
  <si>
    <t>01.04.03.01.04.01</t>
  </si>
  <si>
    <t>Bisagra Capuchina 4"x4"</t>
  </si>
  <si>
    <t>01.04.03.01.04.02</t>
  </si>
  <si>
    <t>Candado, incluyendo aldabas</t>
  </si>
  <si>
    <t>01.04.03.01.04.03</t>
  </si>
  <si>
    <t>Cerradura para exterior, c/llaves inter. y exterior de 3 golpes</t>
  </si>
  <si>
    <t>01.04.03.01.04.04</t>
  </si>
  <si>
    <t>Puerta metálica doble hoja (H=2.40m)</t>
  </si>
  <si>
    <t>01.04.03.01.05</t>
  </si>
  <si>
    <t>01.04.03.01.05.01</t>
  </si>
  <si>
    <t>Limpieza de oxido de barandas de la escalera del reservorio</t>
  </si>
  <si>
    <t>01.04.03.01.05.02</t>
  </si>
  <si>
    <t>Baranda c/tubo acero inoxidable: pasamano 2" Hasta 1.20m</t>
  </si>
  <si>
    <t>01.04.03.01.05.03</t>
  </si>
  <si>
    <t>Pintado de Baranda metálica 1 1/2", pasamano y parante de 2" x 1.20m (2 manos  anticorr + 2 de esmalte)</t>
  </si>
  <si>
    <t>01.04.03.02</t>
  </si>
  <si>
    <t>PASARELA</t>
  </si>
  <si>
    <t>01.04.03.02.01</t>
  </si>
  <si>
    <t>ESTRUCTURAS METALICAS</t>
  </si>
  <si>
    <t>01.04.03.02.01.01</t>
  </si>
  <si>
    <t>Estructura metálica para soporte de losa colaborante (provisión y colocación)</t>
  </si>
  <si>
    <t>ton</t>
  </si>
  <si>
    <t>01.04.03.02.02</t>
  </si>
  <si>
    <t>LOSA COLABORANTE (e=0.14m)</t>
  </si>
  <si>
    <t>01.04.03.02.02.01</t>
  </si>
  <si>
    <t>Losa con placa colaborante h=0.14m (Tipo AD-600)</t>
  </si>
  <si>
    <t>01.04.03.02.03</t>
  </si>
  <si>
    <t>DADOS DE CONCRETO ARMADO - PASARELA</t>
  </si>
  <si>
    <t>01.04.03.02.03.01</t>
  </si>
  <si>
    <t>01.04.03.02.03.02</t>
  </si>
  <si>
    <t>01.04.03.02.03.03</t>
  </si>
  <si>
    <t>01.04.03.02.04</t>
  </si>
  <si>
    <t>BARANDA</t>
  </si>
  <si>
    <t>01.04.03.02.04.01</t>
  </si>
  <si>
    <t>Retiro de barandas existentes de acero inoxidable</t>
  </si>
  <si>
    <t>01.04.03.02.04.02</t>
  </si>
  <si>
    <t>Baranda c/tubo acero inoxidable: pasamano 2" H=1.20m</t>
  </si>
  <si>
    <t>01.04.03.02.04.03</t>
  </si>
  <si>
    <t>01.04.03.02.04.04</t>
  </si>
  <si>
    <t>Apuntalamiento de madera - Pasarela</t>
  </si>
  <si>
    <t>01.04.04</t>
  </si>
  <si>
    <t>ESTRUCTURA DE ALMACENAMIENTO</t>
  </si>
  <si>
    <t>01.04.04.01</t>
  </si>
  <si>
    <t>LOSA DE FONDO DEL RESERVORIO</t>
  </si>
  <si>
    <t>01.04.04.01.01</t>
  </si>
  <si>
    <t>CARA INTERIOR</t>
  </si>
  <si>
    <t>01.04.04.01.01.01</t>
  </si>
  <si>
    <t>Sellado de fisuras en losa de fondo</t>
  </si>
  <si>
    <t>01.04.04.01.01.02</t>
  </si>
  <si>
    <t>Sellado de grietas y cangrejeras en losa de fondo</t>
  </si>
  <si>
    <t>01.04.04.01.01.03</t>
  </si>
  <si>
    <t>Revestimiento con concreto resistente  para protección de losa de fondo</t>
  </si>
  <si>
    <t>01.04.04.01.01.04</t>
  </si>
  <si>
    <t>01.04.04.01.02</t>
  </si>
  <si>
    <t>CARA EXTERIOR</t>
  </si>
  <si>
    <t>01.04.04.01.02.01</t>
  </si>
  <si>
    <t>Limpieza de losa de fondo exterior con escobillas y aire comprimido previo a reparación (sellado)</t>
  </si>
  <si>
    <t>01.04.04.01.02.02</t>
  </si>
  <si>
    <t>Recubrimiento con concreto resistente en cara exterior</t>
  </si>
  <si>
    <t>01.04.04.01.02.03</t>
  </si>
  <si>
    <t>Aplicación de impermeabilizante concentrado por cristalización p/impermeabilizar interior de estructuras</t>
  </si>
  <si>
    <t>01.04.04.01.02.04</t>
  </si>
  <si>
    <t>Reforzamiento de viga con fibra de carbono</t>
  </si>
  <si>
    <t>01.04.04.02</t>
  </si>
  <si>
    <t>CUBA</t>
  </si>
  <si>
    <t>01.04.04.02.01</t>
  </si>
  <si>
    <t>ENCAMICETADO INTERIOR DE MUROS EXISTENTES</t>
  </si>
  <si>
    <t>01.04.04.02.01.01</t>
  </si>
  <si>
    <t>Demolición en muro interior  e=5cm con martillo neumático</t>
  </si>
  <si>
    <t>01.04.04.02.01.02</t>
  </si>
  <si>
    <t>01.04.04.02.01.03</t>
  </si>
  <si>
    <t>01.04.04.02.01.04</t>
  </si>
  <si>
    <t>Limpieza de muro interior con escobillas ,aire comprimido y removedor de oxido previo a reparación (sellado)</t>
  </si>
  <si>
    <t>01.04.04.02.01.05</t>
  </si>
  <si>
    <t>Puente de adherencia epoxico para unir concreto nuevo con antiguo</t>
  </si>
  <si>
    <t>01.04.04.02.01.06</t>
  </si>
  <si>
    <t>Perforación de orificios con taladro Prof=0.20m d=1/2"</t>
  </si>
  <si>
    <t>01.04.04.02.01.07</t>
  </si>
  <si>
    <t>Concreto f'c 280 kg/cm2 para muro de cuba de 35,01 a 40 metros s.n.t.</t>
  </si>
  <si>
    <t>01.04.04.02.01.08</t>
  </si>
  <si>
    <t>Concreto f'c 280 kg/cm2 para muro de cuba de 40,01 a 45 metros s.n.t.</t>
  </si>
  <si>
    <t>01.04.04.02.01.09</t>
  </si>
  <si>
    <t>Concreto f'c 280 kg/cm2 para muro de cuba de 45,01 a 50 metros s.n.t.</t>
  </si>
  <si>
    <t>01.04.04.02.01.10</t>
  </si>
  <si>
    <t>Encofrado (i/habilitación) de muro recto de cuba para altura 35.01m - 40m</t>
  </si>
  <si>
    <t>01.04.04.02.01.11</t>
  </si>
  <si>
    <t>Encofrado (i/habilitación) de muro recto de cuba para altura 41.01m - 45m</t>
  </si>
  <si>
    <t>01.04.04.02.01.12</t>
  </si>
  <si>
    <t>Encofrado (i/habilitación) de muro recto de cuba para altura 45.01m - 50m</t>
  </si>
  <si>
    <t>01.04.04.02.01.13</t>
  </si>
  <si>
    <t>Acero estruct. trabajado p/muro de cuba 35.01 - 40 m.s.n.t. (costo prom.i/desperd)</t>
  </si>
  <si>
    <t>01.04.04.02.01.14</t>
  </si>
  <si>
    <t>Acero estruct. trabajado p/muro de cuba  40,01 a 45 m s.n.t(costo prom.i/desperd)</t>
  </si>
  <si>
    <t>01.04.04.02.01.15</t>
  </si>
  <si>
    <t>Acero estruct. trabajado p/muro de cuba  45,01 a 50 m s.n.t(costo prom.i/desperd)</t>
  </si>
  <si>
    <t>01.04.04.02.01.16</t>
  </si>
  <si>
    <t>01.04.04.02.01.17</t>
  </si>
  <si>
    <t>Limpieza de muro interior de chimenea con escobillas y aire comprimido previo a reparación (sellado)</t>
  </si>
  <si>
    <t>01.04.04.02.01.18</t>
  </si>
  <si>
    <t>Encofrado (i/habilitación) de muro de chimenea para altura 45.01m - 50m</t>
  </si>
  <si>
    <t>01.04.04.02.01.19</t>
  </si>
  <si>
    <t>01.04.04.02.01.20</t>
  </si>
  <si>
    <t>Apuntalamiento de madera - interior de la cuba</t>
  </si>
  <si>
    <t>01.04.04.02.02</t>
  </si>
  <si>
    <t>01.04.04.02.02.01</t>
  </si>
  <si>
    <t>Escalera de gato de tubo acero inox. de 2" (04 und.)</t>
  </si>
  <si>
    <t>01.04.04.02.02.02</t>
  </si>
  <si>
    <t>Escalera Marinera Acero inox. Calidad 304, peldaños 3/4" , con canastilla seguridad (segun diseño)</t>
  </si>
  <si>
    <t>01.04.04.03</t>
  </si>
  <si>
    <t>LOSA SUPERIOR DEL RESERVORIO (TECHO)</t>
  </si>
  <si>
    <t>01.04.04.03.01</t>
  </si>
  <si>
    <t>ENCAMICETADO</t>
  </si>
  <si>
    <t>01.04.04.03.01.01</t>
  </si>
  <si>
    <t>Demolición de losa de fondo exterior e=5cm con martillo neumático</t>
  </si>
  <si>
    <t>01.04.04.03.01.02</t>
  </si>
  <si>
    <t>01.04.04.03.01.03</t>
  </si>
  <si>
    <t>01.04.04.03.01.04</t>
  </si>
  <si>
    <t>01.04.04.03.01.05</t>
  </si>
  <si>
    <t>01.04.04.03.01.06</t>
  </si>
  <si>
    <t>01.04.04.03.01.07</t>
  </si>
  <si>
    <t>Encofrado (i/habilitación) de muro recto de cuba</t>
  </si>
  <si>
    <t>01.04.04.03.01.08</t>
  </si>
  <si>
    <t>01.04.04.03.01.09</t>
  </si>
  <si>
    <t>01.04.04.03.02</t>
  </si>
  <si>
    <t>SELLADO DE ORIFICIOS</t>
  </si>
  <si>
    <t>01.04.04.03.02.01</t>
  </si>
  <si>
    <t>01.04.04.03.02.02</t>
  </si>
  <si>
    <t>Concreto f'c 210 kg/cm2 para sellado de orificios(Cemento P-I)</t>
  </si>
  <si>
    <t>01.04.04.03.03</t>
  </si>
  <si>
    <t>RECUBRIMIENTO</t>
  </si>
  <si>
    <t>01.04.04.03.03.01</t>
  </si>
  <si>
    <t>01.04.04.03.03.02</t>
  </si>
  <si>
    <t>01.04.04.03.04</t>
  </si>
  <si>
    <t>COLUMNETAS PARA PROTECCION DE TUBERIAS DE VENTILACION EN TECHOS</t>
  </si>
  <si>
    <t>01.04.04.03.04.01</t>
  </si>
  <si>
    <t>Corte y reposición de losa para tuberias de ventilación</t>
  </si>
  <si>
    <t>01.04.04.03.04.02</t>
  </si>
  <si>
    <t>Concreto f'c 210 kg/cm2 para columnetas    (Cemento P-I)</t>
  </si>
  <si>
    <t>01.04.04.03.04.03</t>
  </si>
  <si>
    <t>Encofrado (incl. habilitación de madera) para columnetas</t>
  </si>
  <si>
    <t>01.04.04.03.04.04</t>
  </si>
  <si>
    <t>Acero estruc. trabajado para columnetas    (costo prom. incl. desperdicios)</t>
  </si>
  <si>
    <t>01.04.04.03.05</t>
  </si>
  <si>
    <t>01.04.04.03.05.01</t>
  </si>
  <si>
    <t>Baranda c/tubo acero inoxidable: pasamano y parante de 1 1/2" H=1.50m</t>
  </si>
  <si>
    <t>01.04.05</t>
  </si>
  <si>
    <t>PRUEBA HIDRAULICA FINAL</t>
  </si>
  <si>
    <t>01.04.05.01</t>
  </si>
  <si>
    <t>Prueba hidráulica con empleo de la línea de ingreso</t>
  </si>
  <si>
    <t>01.04.05.02</t>
  </si>
  <si>
    <t>Evacuación del agua de prueba con empleo de la línea de salida</t>
  </si>
  <si>
    <t>01.04.05.03</t>
  </si>
  <si>
    <t>Limpieza y desinfección de reservorios   elevados</t>
  </si>
  <si>
    <t>01.05</t>
  </si>
  <si>
    <t>REHABILITACION DE CISTERNA EXISTENTE CR-148</t>
  </si>
  <si>
    <t>01.05.01</t>
  </si>
  <si>
    <t>01.05.01.01</t>
  </si>
  <si>
    <t>01.05.01.02</t>
  </si>
  <si>
    <t>01.05.01.03</t>
  </si>
  <si>
    <t>01.05.01.04</t>
  </si>
  <si>
    <t>Desmontaje de Eq.Hidraulico Cisterna existente (inc. acarreo y traslado zona de almacen)</t>
  </si>
  <si>
    <t>01.05.02</t>
  </si>
  <si>
    <t>OBRAS PROYECTADAS</t>
  </si>
  <si>
    <t>01.05.02.01</t>
  </si>
  <si>
    <t>01.05.02.02</t>
  </si>
  <si>
    <t>01.05.02.03</t>
  </si>
  <si>
    <t>01.05.02.04</t>
  </si>
  <si>
    <t>01.06</t>
  </si>
  <si>
    <t>01.06.01</t>
  </si>
  <si>
    <t>01.06.01.01</t>
  </si>
  <si>
    <t>01.06.01.02</t>
  </si>
  <si>
    <t>01.06.01.03</t>
  </si>
  <si>
    <t>01.06.01.04</t>
  </si>
  <si>
    <t>Desmontaje de Eq.Hidraulico R-256 (inc. acarreo y traslado zona de almacen)</t>
  </si>
  <si>
    <t>01.06.02</t>
  </si>
  <si>
    <t>01.06.02.01</t>
  </si>
  <si>
    <t>01.06.02.01.01</t>
  </si>
  <si>
    <t>01.06.02.01.01.01</t>
  </si>
  <si>
    <t>01.06.02.01.01.02</t>
  </si>
  <si>
    <t>01.06.02.01.01.03</t>
  </si>
  <si>
    <t>01.06.02.01.01.04</t>
  </si>
  <si>
    <t>01.06.02.01.02</t>
  </si>
  <si>
    <t>01.06.02.01.02.01</t>
  </si>
  <si>
    <t>01.06.02.01.02.02</t>
  </si>
  <si>
    <t>01.06.02.01.02.03</t>
  </si>
  <si>
    <t>01.06.02.01.02.04</t>
  </si>
  <si>
    <t>01.06.02.01.02.05</t>
  </si>
  <si>
    <t>01.06.02.01.03</t>
  </si>
  <si>
    <t>01.06.02.01.03.01</t>
  </si>
  <si>
    <t>Concreto f'c 175 kg/cm2 /veredas e=10cm (Cemento P-I)</t>
  </si>
  <si>
    <t>01.06.02.01.03.02</t>
  </si>
  <si>
    <t>01.06.02.01.03.03</t>
  </si>
  <si>
    <t>01.06.02.01.04</t>
  </si>
  <si>
    <t>01.06.02.01.04.01</t>
  </si>
  <si>
    <t>01.06.02.01.04.02</t>
  </si>
  <si>
    <t>01.06.02.01.04.03</t>
  </si>
  <si>
    <t>01.06.02.01.04.04</t>
  </si>
  <si>
    <t>01.06.02.01.04.05</t>
  </si>
  <si>
    <t>01.06.02.01.04.06</t>
  </si>
  <si>
    <t>01.06.02.02</t>
  </si>
  <si>
    <t>01.06.02.02.01</t>
  </si>
  <si>
    <t>01.06.02.02.01.01</t>
  </si>
  <si>
    <t>01.06.02.02.01.02</t>
  </si>
  <si>
    <t>01.06.02.02.01.03</t>
  </si>
  <si>
    <t>01.06.02.02.01.04</t>
  </si>
  <si>
    <t>01.06.02.02.01.05</t>
  </si>
  <si>
    <t>01.06.02.02.02</t>
  </si>
  <si>
    <t>01.06.02.02.02.01</t>
  </si>
  <si>
    <t>01.06.02.02.03</t>
  </si>
  <si>
    <t>01.06.02.02.03.01</t>
  </si>
  <si>
    <t>01.06.02.02.03.02</t>
  </si>
  <si>
    <t>01.06.02.02.03.03</t>
  </si>
  <si>
    <t>01.06.02.02.03.04</t>
  </si>
  <si>
    <t>01.06.02.02.03.05</t>
  </si>
  <si>
    <t>01.06.02.02.03.06</t>
  </si>
  <si>
    <t>01.06.02.02.03.07</t>
  </si>
  <si>
    <t>01.06.02.02.03.08</t>
  </si>
  <si>
    <t>01.06.02.02.03.09</t>
  </si>
  <si>
    <t>01.06.02.02.04</t>
  </si>
  <si>
    <t>01.06.02.02.04.01</t>
  </si>
  <si>
    <t>01.06.02.02.04.02</t>
  </si>
  <si>
    <t>01.06.02.03</t>
  </si>
  <si>
    <t>01.06.02.03.01</t>
  </si>
  <si>
    <t>01.06.02.03.02</t>
  </si>
  <si>
    <t>01.06.02.03.03</t>
  </si>
  <si>
    <t>01.06.02.04</t>
  </si>
  <si>
    <t>01.06.02.04.01</t>
  </si>
  <si>
    <t>01.06.02.04.02</t>
  </si>
  <si>
    <t>01.06.02.04.03</t>
  </si>
  <si>
    <t>01.06.02.04.04</t>
  </si>
  <si>
    <t>01.06.02.04.05</t>
  </si>
  <si>
    <t>01.06.03</t>
  </si>
  <si>
    <t>01.06.03.01</t>
  </si>
  <si>
    <t>01.06.03.01.01</t>
  </si>
  <si>
    <t>01.06.03.01.01.01</t>
  </si>
  <si>
    <t>01.06.03.01.01.02</t>
  </si>
  <si>
    <t>01.06.03.01.01.03</t>
  </si>
  <si>
    <t>01.06.03.01.01.04</t>
  </si>
  <si>
    <t>01.06.03.01.01.05</t>
  </si>
  <si>
    <t>01.06.03.01.02</t>
  </si>
  <si>
    <t>01.06.03.01.02.01</t>
  </si>
  <si>
    <t>01.06.03.01.03</t>
  </si>
  <si>
    <t>01.06.03.01.03.01</t>
  </si>
  <si>
    <t>01.06.03.01.03.02</t>
  </si>
  <si>
    <t>01.06.03.01.03.03</t>
  </si>
  <si>
    <t>01.06.03.01.03.04</t>
  </si>
  <si>
    <t>01.06.03.01.04</t>
  </si>
  <si>
    <t>01.06.03.01.04.01</t>
  </si>
  <si>
    <t>01.06.03.01.04.02</t>
  </si>
  <si>
    <t>01.06.03.01.04.03</t>
  </si>
  <si>
    <t>01.06.03.01.05</t>
  </si>
  <si>
    <t>01.06.03.01.05.01</t>
  </si>
  <si>
    <t>01.06.03.01.05.02</t>
  </si>
  <si>
    <t>01.06.03.01.05.03</t>
  </si>
  <si>
    <t>Pintado de Baranda metálica 1 1/2", pasamano y parante de 2" x 1.20m (2 manos  anticorr + 2 de esmalte), incl. bonif alt 30.01 - 35m</t>
  </si>
  <si>
    <t>01.06.03.02</t>
  </si>
  <si>
    <t>01.06.03.02.01</t>
  </si>
  <si>
    <t>01.06.03.02.01.01</t>
  </si>
  <si>
    <t>01.06.03.02.02</t>
  </si>
  <si>
    <t>01.06.03.02.02.01</t>
  </si>
  <si>
    <t>01.06.03.02.03</t>
  </si>
  <si>
    <t>01.06.03.02.03.01</t>
  </si>
  <si>
    <t>01.06.03.02.03.02</t>
  </si>
  <si>
    <t>01.06.03.02.03.03</t>
  </si>
  <si>
    <t>01.06.03.02.04</t>
  </si>
  <si>
    <t>01.06.03.02.04.01</t>
  </si>
  <si>
    <t>Retiro de barandas existentes de acero inoxdable</t>
  </si>
  <si>
    <t>01.06.03.02.04.02</t>
  </si>
  <si>
    <t>01.06.03.02.04.03</t>
  </si>
  <si>
    <t>01.06.03.02.04.04</t>
  </si>
  <si>
    <t>01.06.04</t>
  </si>
  <si>
    <t>01.06.04.01</t>
  </si>
  <si>
    <t>01.06.04.01.01</t>
  </si>
  <si>
    <t>01.06.04.01.01.01</t>
  </si>
  <si>
    <t>01.06.04.01.01.02</t>
  </si>
  <si>
    <t>01.06.04.01.01.03</t>
  </si>
  <si>
    <t>01.06.04.01.01.04</t>
  </si>
  <si>
    <t>01.06.04.01.02</t>
  </si>
  <si>
    <t>01.06.04.01.02.01</t>
  </si>
  <si>
    <t>01.06.04.01.02.02</t>
  </si>
  <si>
    <t>01.06.04.01.02.03</t>
  </si>
  <si>
    <t>01.06.04.01.02.04</t>
  </si>
  <si>
    <t>01.06.04.02</t>
  </si>
  <si>
    <t>01.06.04.02.01</t>
  </si>
  <si>
    <t>01.06.04.02.01.01</t>
  </si>
  <si>
    <t>01.06.04.02.01.02</t>
  </si>
  <si>
    <t>01.06.04.02.01.03</t>
  </si>
  <si>
    <t>01.06.04.02.01.04</t>
  </si>
  <si>
    <t>Limpieza de losa de fondo exterior con escobillas ,aire comprimido y removedor de oxido previo a reparación (sellado)</t>
  </si>
  <si>
    <t>01.06.04.02.01.05</t>
  </si>
  <si>
    <t>01.06.04.02.01.06</t>
  </si>
  <si>
    <t>01.06.04.02.01.07</t>
  </si>
  <si>
    <t xml:space="preserve"> Concreto f'c 280 kg/cm2 para muro de cuba de 35,01 a 40 metros s.n.t.</t>
  </si>
  <si>
    <t>01.06.04.02.01.08</t>
  </si>
  <si>
    <t>01.06.04.02.01.09</t>
  </si>
  <si>
    <t>01.06.04.02.01.10</t>
  </si>
  <si>
    <t>01.06.04.02.01.11</t>
  </si>
  <si>
    <t>01.06.04.02.01.12</t>
  </si>
  <si>
    <t>01.06.04.02.01.13</t>
  </si>
  <si>
    <t>01.06.04.02.01.14</t>
  </si>
  <si>
    <t>01.06.04.02.01.15</t>
  </si>
  <si>
    <t>01.06.04.02.01.16</t>
  </si>
  <si>
    <t>01.06.04.02.01.17</t>
  </si>
  <si>
    <t>01.06.04.02.01.18</t>
  </si>
  <si>
    <t>01.06.04.02.01.19</t>
  </si>
  <si>
    <t>01.06.04.02.01.20</t>
  </si>
  <si>
    <t>01.06.04.02.02</t>
  </si>
  <si>
    <t>01.06.04.02.02.01</t>
  </si>
  <si>
    <t>01.06.04.02.02.02</t>
  </si>
  <si>
    <t>01.06.04.03</t>
  </si>
  <si>
    <t>01.06.04.03.01</t>
  </si>
  <si>
    <t>01.06.04.03.01.01</t>
  </si>
  <si>
    <t>01.06.04.03.01.02</t>
  </si>
  <si>
    <t>01.06.04.03.01.03</t>
  </si>
  <si>
    <t>01.06.04.03.01.04</t>
  </si>
  <si>
    <t>01.06.04.03.01.05</t>
  </si>
  <si>
    <t>01.06.04.03.01.06</t>
  </si>
  <si>
    <t>01.06.04.03.01.07</t>
  </si>
  <si>
    <t>01.06.04.03.01.08</t>
  </si>
  <si>
    <t>01.06.04.03.01.09</t>
  </si>
  <si>
    <t>01.06.04.03.02</t>
  </si>
  <si>
    <t>01.06.04.03.02.01</t>
  </si>
  <si>
    <t>01.06.04.03.02.02</t>
  </si>
  <si>
    <t>01.06.04.03.03</t>
  </si>
  <si>
    <t>01.06.04.03.03.01</t>
  </si>
  <si>
    <t>01.06.04.03.03.02</t>
  </si>
  <si>
    <t>01.06.04.03.04</t>
  </si>
  <si>
    <t>01.06.04.03.04.01</t>
  </si>
  <si>
    <t>01.06.04.03.04.02</t>
  </si>
  <si>
    <t>01.06.04.03.04.03</t>
  </si>
  <si>
    <t>01.06.04.03.04.04</t>
  </si>
  <si>
    <t>01.06.04.03.05</t>
  </si>
  <si>
    <t>01.06.04.03.05.01</t>
  </si>
  <si>
    <t>Baranda c/tubo acero inoxidable: pasamano y parante de 1 1/2" H=1.50m en nivel 45,01 m - 50 m.s.n.t.</t>
  </si>
  <si>
    <t>01.06.05</t>
  </si>
  <si>
    <t>01.06.05.01</t>
  </si>
  <si>
    <t>01.06.05.02</t>
  </si>
  <si>
    <t>01.06.05.03</t>
  </si>
  <si>
    <t>SON:     DOS MILLONES CUATROCIENTOS SEIS MIL OCHOCIENTOS  SETENTA Y CINCO  Y 78/100 SOLES</t>
  </si>
  <si>
    <t xml:space="preserve">OBRA :  </t>
  </si>
  <si>
    <t xml:space="preserve">FECHA  DE PRECIOS:  </t>
  </si>
  <si>
    <t>ITEM</t>
  </si>
  <si>
    <t>SUB PRESUPUESTO DE OBRA</t>
  </si>
  <si>
    <t>PARCIALES  S/</t>
  </si>
  <si>
    <t>Obras Civiles</t>
  </si>
  <si>
    <t>Equipamiento Hidraulico</t>
  </si>
  <si>
    <t xml:space="preserve">Costo Directo de Obra  </t>
  </si>
  <si>
    <t>ANALISIS DE GASTOS GENERALES Y UTILIDAD</t>
  </si>
  <si>
    <t>meses</t>
  </si>
  <si>
    <t>GASTOS GENERALES  FIJOS</t>
  </si>
  <si>
    <t>GASTOS DEL CONCURSO Y CONTRATACIÓN:</t>
  </si>
  <si>
    <t>GASTOS INDIRECTOS VARIOS:</t>
  </si>
  <si>
    <t>TOTAL GASTOS GENERALES FIJOS :</t>
  </si>
  <si>
    <t>GASTOS GENERALES  VARIABLES</t>
  </si>
  <si>
    <t>GASTOS DE ADMINISTRACIÓN EN OBRA:</t>
  </si>
  <si>
    <t>GASTOS DE ADMINISTRACIÓN EN OFICINA</t>
  </si>
  <si>
    <t>GASTOS FINANCIEROS COMPLEMENTARIOS</t>
  </si>
  <si>
    <t>TOTAL GASTOS GENERALES VARIABLES :</t>
  </si>
  <si>
    <t>TOTAL GASTOS GENERALES FIJOS Y VARIABLES</t>
  </si>
  <si>
    <t>TOTAL GASTOS GENERALES Y UTILIDAD:</t>
  </si>
  <si>
    <t>“REPARACIÓN DE RESERVORIO; EN EL (LA) R-256 Y R-257 UBICADOS EN LAS TORRES DE LIMATAMBO EN EL DISTRITO DE SAN BORJA, PROVINCIA LIMA, DEPARTAMENTO LIMA”</t>
  </si>
  <si>
    <t xml:space="preserve">ANALISIS DE GASTOS GENERALES </t>
  </si>
  <si>
    <t>Datos:</t>
  </si>
  <si>
    <t xml:space="preserve">Obra </t>
  </si>
  <si>
    <t>dias calendarios</t>
  </si>
  <si>
    <t>Plazo de la ejecucion de obra</t>
  </si>
  <si>
    <t>(No Relacionados Directamente con el Tiempo de Ejecución de la Obra)</t>
  </si>
  <si>
    <t>COSTO DIRECTO....................</t>
  </si>
  <si>
    <t>G:G: FIJOS............................</t>
  </si>
  <si>
    <t>S/.</t>
  </si>
  <si>
    <t>G.G. VARIABLES....................</t>
  </si>
  <si>
    <t>Documentos de Presentación (adquisición de Bases y Gastos Notariales)</t>
  </si>
  <si>
    <t>UTILIDAD...............................</t>
  </si>
  <si>
    <t>Visitas a la zona de ejecución de la Obra</t>
  </si>
  <si>
    <t>MONTO PRESUPUESTO...........</t>
  </si>
  <si>
    <t>Cant.</t>
  </si>
  <si>
    <t>precio</t>
  </si>
  <si>
    <t>Periodo</t>
  </si>
  <si>
    <t>Gerente</t>
  </si>
  <si>
    <t>x</t>
  </si>
  <si>
    <t>Residente</t>
  </si>
  <si>
    <t>Topografo</t>
  </si>
  <si>
    <t>Maestro Obra</t>
  </si>
  <si>
    <t>Fianzas: Contratación</t>
  </si>
  <si>
    <t>I.G.V. (18%) DE PRESUP. ........</t>
  </si>
  <si>
    <t xml:space="preserve">Fianza por Garantía de Fiel Cumplimiento </t>
  </si>
  <si>
    <t>TOTAL PRESUPUESTO ............</t>
  </si>
  <si>
    <t>Fianza por Garantía de Adelanto en Efectivo</t>
  </si>
  <si>
    <t>Fianza por Garantía de Adelanto en Materiales</t>
  </si>
  <si>
    <t>Seguros: Contratación</t>
  </si>
  <si>
    <t>Póliza de Seguros C.A.R. Contra Todo Riesgo (vigencia durante ejecución de la obra)</t>
  </si>
  <si>
    <t>Seguro Complementario de Trabajo de Riesgo (SCTR) - Personal Prof. y Técnico de la Obra (2.40%)</t>
  </si>
  <si>
    <t>Expediente:</t>
  </si>
  <si>
    <t>Elaboración de la Propuesta y Revision del Plano</t>
  </si>
  <si>
    <t>Patentes y Regalías</t>
  </si>
  <si>
    <t>Inscripción en el Registro Nacional de Proveedores</t>
  </si>
  <si>
    <t>Seguro de las Instalaciones de la Empresa</t>
  </si>
  <si>
    <t>Pagos por Trámites y Autorizaciones en Control Impacto Ambiental, MC (Monitoreo Arqueologico) - Supervision del MC, Disponibilidad Terr.</t>
  </si>
  <si>
    <t>Pagos para Autorización Municipal, Derechos de Trámite y Control.</t>
  </si>
  <si>
    <t>Costos Autorizacion Municipal para ejecucion de Obras</t>
  </si>
  <si>
    <t>Pagos al Servicio Municipal de Transporte Urbano</t>
  </si>
  <si>
    <t>Pagos a Empresas de Servicio y Municipalidad por planos actualizados serv. existentes</t>
  </si>
  <si>
    <t>Pagos por verificación de Estudio de Suelos detallado</t>
  </si>
  <si>
    <t xml:space="preserve">Pagos de autorizaciones, trámites y permisos municipales, viales, etc </t>
  </si>
  <si>
    <t>TOTAL GASTOS GENERALES FIJOS ( 1 ) :</t>
  </si>
  <si>
    <t>(Relacionados Directamente con el Tiempo de Ejecución de la Obra)</t>
  </si>
  <si>
    <t>Personal Profesional Especialista:</t>
  </si>
  <si>
    <t>Jornada</t>
  </si>
  <si>
    <t>Periodo (meses)</t>
  </si>
  <si>
    <t>Rem. Inc/LS</t>
  </si>
  <si>
    <t>Total S/.</t>
  </si>
  <si>
    <t>Residente de Obra</t>
  </si>
  <si>
    <t>……………………………</t>
  </si>
  <si>
    <t>C</t>
  </si>
  <si>
    <t xml:space="preserve">Especialista en estructuras </t>
  </si>
  <si>
    <t>Especialista en obras electricas o electromecanicas</t>
  </si>
  <si>
    <t>Especialista en costos y presupuestos, valorizaciones y programación de obras</t>
  </si>
  <si>
    <t xml:space="preserve">Especialista en Seguridad y Salud  Ocupacional </t>
  </si>
  <si>
    <t>Especialista en Estudio de Tránsito ó Transporte</t>
  </si>
  <si>
    <t>Especialista en Impacto Ambiental</t>
  </si>
  <si>
    <t>Especialista de Calidad</t>
  </si>
  <si>
    <t>Gerente de Obra</t>
  </si>
  <si>
    <t>Personal Técnico</t>
  </si>
  <si>
    <t>Técnico en Topografía</t>
  </si>
  <si>
    <t>O</t>
  </si>
  <si>
    <t>Asistente de Topografo</t>
  </si>
  <si>
    <t>Dibujante  Auto Cad</t>
  </si>
  <si>
    <t>Monto</t>
  </si>
  <si>
    <t>Factor</t>
  </si>
  <si>
    <t>Local Oficina Tecnica - Utiles de Oficina, Amortización de Equipos:</t>
  </si>
  <si>
    <t xml:space="preserve">Oficina de Personal Profesional y Técnico </t>
  </si>
  <si>
    <t>Mobiliario</t>
  </si>
  <si>
    <t>Útiles de Oficina</t>
  </si>
  <si>
    <t>Equipos de Cómputo, impresoras, etc.    (Adquisición)</t>
  </si>
  <si>
    <t>Servicio de Radio - Telefonía, internet.</t>
  </si>
  <si>
    <t>Pagos, autorizaciones, otros.</t>
  </si>
  <si>
    <t>Alumbrado y/o equipos de iluminación, Otros.</t>
  </si>
  <si>
    <t>Vehículos para Movilidad y Transporte interno:</t>
  </si>
  <si>
    <t>S/. Parcial</t>
  </si>
  <si>
    <t>Camioneta pick up 4x4 doble cabina (incluye chofer, combustible, lubricantes y mantenimiento, etc.)</t>
  </si>
  <si>
    <t>Seguridad y Salud Ocupacional : incl. EPPs, Examenes Ocupacionales</t>
  </si>
  <si>
    <t>Equipos de Proteccion Individual para Personal Profesional y técnico</t>
  </si>
  <si>
    <t>Examenes Ocupacionales (Personal Profesional, Tecnico de Obra)</t>
  </si>
  <si>
    <t>Gastos por Recepción y Liquidación</t>
  </si>
  <si>
    <t>Oficina - equipamiento, servicios, utiles de oficina, etc</t>
  </si>
  <si>
    <t>estimado</t>
  </si>
  <si>
    <t>Movilidad (Repeción y Liquidación)</t>
  </si>
  <si>
    <t>Sueldos,Bonif. y Benef. Personal Administrativo:</t>
  </si>
  <si>
    <t>Incid</t>
  </si>
  <si>
    <t>Administrador de contratos</t>
  </si>
  <si>
    <t>Contador</t>
  </si>
  <si>
    <t>Auxiliar Administrativo - Logístico</t>
  </si>
  <si>
    <t>Local - Oficina Principal</t>
  </si>
  <si>
    <t>Alquiler o Depreciación de Oficina Principal  (Incl. Autovalúo y Arbitrios)</t>
  </si>
  <si>
    <t>Mobiliario de oficina principal - depreciación</t>
  </si>
  <si>
    <t>Equipos de Cómputo, calculadoras, plotter, etc.</t>
  </si>
  <si>
    <t>Equipo de Comunicación (radio Telefonía)</t>
  </si>
  <si>
    <t>Conexión y Telefonia Fija</t>
  </si>
  <si>
    <t>Conexión Internet y Red</t>
  </si>
  <si>
    <t>Materiales de Uso General:</t>
  </si>
  <si>
    <t>Equipamiento: Pcs. Plotter, Impresoras, fotocopiadoras, etc. Incl. Mantenimiento (Depreciación) Tintas para impresoras y/o Toner</t>
  </si>
  <si>
    <t>Útiles de oficina  (Papel Bond, lapiceros, folders, CDs. etc)</t>
  </si>
  <si>
    <t>Fianzas: Renovaciones</t>
  </si>
  <si>
    <t>Renovación de Fianza por Garantía de Adelanto en Efectivo</t>
  </si>
  <si>
    <t>Renovación de Fianza por Garantía de Adelanto en Materiales</t>
  </si>
  <si>
    <t>TOTAL GASTOS GENERALES VARIABLES ( 2 ) :</t>
  </si>
  <si>
    <t>TOTAL GASTOS GENERALES FIJOS Y VARIABLES ( 1 y 2 ):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</si>
</sst>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3" formatCode="_-* #,##0.00_-;\-* #,##0.00_-;_-* &quot;-&quot;??_-;_-@_-"/>
    <numFmt numFmtId="164" formatCode="_ * #,##0.00_ ;_ * \-#,##0.00_ ;_ * &quot;-&quot;??_ ;_ @_ "/>
    <numFmt numFmtId="165" formatCode="0.00000000%"/>
    <numFmt numFmtId="166" formatCode="#,##0.00_ ;\-#,##0.00\ "/>
    <numFmt numFmtId="167" formatCode="_-* #,##0.0000\ _€_-;\-* #,##0.0000\ _€_-;_-* &quot;-&quot;??\ _€_-;_-@_-"/>
    <numFmt numFmtId="168" formatCode="_-* #,##0.00\ _€_-;\-* #,##0.00\ _€_-;_-* &quot;-&quot;??\ _€_-;_-@_-"/>
    <numFmt numFmtId="169" formatCode="#,##0.00_);\-#,##0.00"/>
    <numFmt numFmtId="170" formatCode="0.00000%"/>
    <numFmt numFmtId="171" formatCode="_-[$S/-280A]\ * #,##0.00_-;\-[$S/-280A]\ * #,##0.00_-;_-[$S/-280A]\ * &quot;-&quot;??_-;_-@_-"/>
    <numFmt numFmtId="172" formatCode="#,##0.000000_);\(#,##0.000000\)"/>
    <numFmt numFmtId="173" formatCode="#,##0.00000"/>
    <numFmt numFmtId="174" formatCode="#,##0.0000000000000_ ;\-#,##0.0000000000000\ "/>
    <numFmt numFmtId="175" formatCode="0.0000000000"/>
    <numFmt numFmtId="176" formatCode="0.000%"/>
    <numFmt numFmtId="177" formatCode="_-* #,##0.00\ _S_/_-;\-* #,##0.00\ _S_/_-;_-* &quot;-&quot;??\ _S_/_-;_-@_-"/>
    <numFmt numFmtId="178" formatCode="_-* #,##0.0000\ _S_/_-;\-* #,##0.0000\ _S_/_-;_-* &quot;-&quot;??\ _S_/_-;_-@_-"/>
    <numFmt numFmtId="179" formatCode="0.000000%"/>
    <numFmt numFmtId="180" formatCode="###,###,###,##0.00"/>
    <numFmt numFmtId="181" formatCode="_-* #,##0.00000\ _S_/_-;\-* #,##0.00000\ _S_/_-;_-* &quot;-&quot;??\ _S_/_-;_-@_-"/>
    <numFmt numFmtId="182" formatCode="#,##0.00000000000_ ;\-#,##0.00000000000\ "/>
    <numFmt numFmtId="183" formatCode="#,##0.0000000"/>
    <numFmt numFmtId="184" formatCode="#,##0.000000"/>
    <numFmt numFmtId="185" formatCode="#,##0.00_ ;[Red]\-#,##0.00\ "/>
    <numFmt numFmtId="186" formatCode="#,##0.00000000000_ ;[Red]\-#,##0.00000000000\ "/>
    <numFmt numFmtId="187" formatCode="#,##0.0000000000_ ;\-#,##0.0000000000\ "/>
    <numFmt numFmtId="188" formatCode="&quot;S/&quot;#,##0.00"/>
  </numFmts>
  <fonts count="8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color theme="8" tint="-0.249977111117893"/>
      <name val="Arial"/>
      <family val="2"/>
    </font>
    <font>
      <b/>
      <sz val="9"/>
      <color rgb="FF00206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8"/>
      <name val="ARIAL"/>
      <charset val="1"/>
    </font>
    <font>
      <sz val="6.3"/>
      <color indexed="8"/>
      <name val="Arial Narrow"/>
      <charset val="1"/>
    </font>
    <font>
      <sz val="7.15"/>
      <color indexed="8"/>
      <name val="Arial Narrow"/>
      <charset val="1"/>
    </font>
    <font>
      <b/>
      <sz val="8"/>
      <color indexed="8"/>
      <name val="Arial Narrow"/>
      <charset val="1"/>
    </font>
    <font>
      <b/>
      <sz val="9.85"/>
      <color indexed="8"/>
      <name val="Arial"/>
      <charset val="1"/>
    </font>
    <font>
      <sz val="7"/>
      <color indexed="21"/>
      <name val="Arial Narrow"/>
      <charset val="1"/>
    </font>
    <font>
      <b/>
      <sz val="7"/>
      <color indexed="21"/>
      <name val="Arial Narrow"/>
      <charset val="1"/>
    </font>
    <font>
      <sz val="7"/>
      <color indexed="12"/>
      <name val="Arial Narrow"/>
      <charset val="1"/>
    </font>
    <font>
      <b/>
      <sz val="7"/>
      <color indexed="12"/>
      <name val="Arial Narrow"/>
      <charset val="1"/>
    </font>
    <font>
      <sz val="7"/>
      <color indexed="9"/>
      <name val="Arial Narrow"/>
      <charset val="1"/>
    </font>
    <font>
      <b/>
      <sz val="7"/>
      <color indexed="9"/>
      <name val="Arial Narrow"/>
      <charset val="1"/>
    </font>
    <font>
      <sz val="7"/>
      <color indexed="10"/>
      <name val="Arial Narrow"/>
      <charset val="1"/>
    </font>
    <font>
      <b/>
      <sz val="7"/>
      <color indexed="10"/>
      <name val="Arial Narrow"/>
      <charset val="1"/>
    </font>
    <font>
      <sz val="7"/>
      <color indexed="8"/>
      <name val="Arial Narrow"/>
      <charset val="1"/>
    </font>
    <font>
      <sz val="7"/>
      <color indexed="14"/>
      <name val="Arial Narrow"/>
      <charset val="1"/>
    </font>
    <font>
      <b/>
      <sz val="7"/>
      <color indexed="14"/>
      <name val="Arial Narrow"/>
      <charset val="1"/>
    </font>
    <font>
      <sz val="7"/>
      <color indexed="11"/>
      <name val="Arial Narrow"/>
      <charset val="1"/>
    </font>
    <font>
      <b/>
      <sz val="7"/>
      <color indexed="11"/>
      <name val="Arial Narrow"/>
      <charset val="1"/>
    </font>
    <font>
      <b/>
      <sz val="7"/>
      <color indexed="8"/>
      <name val="Arial Narrow"/>
      <charset val="1"/>
    </font>
    <font>
      <sz val="7"/>
      <color theme="4" tint="-0.499984740745262"/>
      <name val="Arial Narrow"/>
      <charset val="1"/>
    </font>
    <font>
      <b/>
      <sz val="7"/>
      <color theme="4" tint="-0.499984740745262"/>
      <name val="Arial Narrow"/>
      <charset val="1"/>
    </font>
    <font>
      <sz val="11"/>
      <color theme="4" tint="-0.499984740745262"/>
      <name val="Calibri"/>
      <family val="2"/>
      <scheme val="minor"/>
    </font>
    <font>
      <sz val="10"/>
      <name val="Courier"/>
      <family val="3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u/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sz val="8"/>
      <color rgb="FFFF0000"/>
      <name val="Arial"/>
      <family val="2"/>
    </font>
    <font>
      <b/>
      <sz val="10"/>
      <color rgb="FF7030A0"/>
      <name val="Arial"/>
      <family val="2"/>
    </font>
    <font>
      <sz val="10"/>
      <name val="Courier"/>
    </font>
    <font>
      <sz val="8"/>
      <color indexed="30"/>
      <name val="Arial Narrow"/>
      <family val="2"/>
    </font>
    <font>
      <sz val="9"/>
      <color indexed="30"/>
      <name val="Arial Narrow"/>
      <family val="2"/>
    </font>
    <font>
      <sz val="9"/>
      <name val="Arial Narrow"/>
      <family val="2"/>
    </font>
    <font>
      <sz val="10"/>
      <color indexed="8"/>
      <name val="Arial"/>
      <family val="2"/>
    </font>
    <font>
      <b/>
      <sz val="9"/>
      <color indexed="30"/>
      <name val="Arial Narrow"/>
      <family val="2"/>
    </font>
    <font>
      <b/>
      <u/>
      <sz val="11"/>
      <name val="Arial"/>
      <family val="2"/>
    </font>
    <font>
      <b/>
      <sz val="8"/>
      <color indexed="30"/>
      <name val="Arial Narrow"/>
      <family val="2"/>
    </font>
    <font>
      <b/>
      <u/>
      <sz val="9"/>
      <name val="Arial"/>
      <family val="2"/>
    </font>
    <font>
      <sz val="10"/>
      <color theme="0"/>
      <name val="Arial"/>
      <family val="2"/>
    </font>
    <font>
      <sz val="10"/>
      <color theme="0"/>
      <name val="Arial Narrow"/>
      <family val="2"/>
    </font>
    <font>
      <b/>
      <sz val="8"/>
      <color indexed="21"/>
      <name val="Arial"/>
      <family val="2"/>
    </font>
    <font>
      <b/>
      <i/>
      <sz val="9"/>
      <color indexed="30"/>
      <name val="Arial Narrow"/>
      <family val="2"/>
    </font>
    <font>
      <sz val="8"/>
      <color indexed="30"/>
      <name val="Arial"/>
      <family val="2"/>
    </font>
    <font>
      <u/>
      <sz val="10"/>
      <color rgb="FF0070C0"/>
      <name val="Arial Narrow"/>
      <family val="2"/>
    </font>
    <font>
      <sz val="10"/>
      <color rgb="FF0070C0"/>
      <name val="Arial Narrow"/>
      <family val="2"/>
    </font>
    <font>
      <sz val="10"/>
      <color indexed="30"/>
      <name val="Arial Narrow"/>
      <family val="2"/>
    </font>
    <font>
      <sz val="10"/>
      <color rgb="FFC00000"/>
      <name val="Arial Narrow"/>
      <family val="2"/>
    </font>
    <font>
      <sz val="8"/>
      <color indexed="10"/>
      <name val="Arial Narrow"/>
      <family val="2"/>
    </font>
    <font>
      <sz val="9"/>
      <color rgb="FFFF0000"/>
      <name val="Arial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sz val="10"/>
      <color rgb="FF0000CC"/>
      <name val="Arial Narrow"/>
      <family val="2"/>
    </font>
    <font>
      <sz val="10"/>
      <color rgb="FFFF0000"/>
      <name val="Courier"/>
    </font>
    <font>
      <sz val="10"/>
      <color indexed="30"/>
      <name val="Arial"/>
      <family val="2"/>
    </font>
    <font>
      <b/>
      <u/>
      <sz val="8"/>
      <color indexed="30"/>
      <name val="Arial Narrow"/>
      <family val="2"/>
    </font>
    <font>
      <b/>
      <u/>
      <sz val="10"/>
      <name val="Arial Narrow"/>
      <family val="2"/>
    </font>
    <font>
      <u/>
      <sz val="10"/>
      <name val="Arial Narrow"/>
      <family val="2"/>
    </font>
    <font>
      <sz val="8"/>
      <color rgb="FF0070C0"/>
      <name val="Arial Narrow"/>
      <family val="2"/>
    </font>
    <font>
      <sz val="10"/>
      <color rgb="FF0070C0"/>
      <name val="Arial"/>
      <family val="2"/>
    </font>
    <font>
      <b/>
      <sz val="8"/>
      <color rgb="FF0070C0"/>
      <name val="Arial Narrow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color rgb="FF002060"/>
      <name val="Arial Narrow"/>
      <family val="2"/>
    </font>
    <font>
      <b/>
      <sz val="9"/>
      <name val="Arial Narrow"/>
      <family val="2"/>
    </font>
    <font>
      <sz val="14"/>
      <color theme="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9" fontId="1" fillId="0" borderId="0" applyFont="0" applyFill="0" applyBorder="0" applyAlignment="0" applyProtection="0"/>
    <xf numFmtId="0" fontId="19" fillId="0" borderId="0">
      <alignment vertical="top"/>
    </xf>
    <xf numFmtId="0" fontId="41" fillId="0" borderId="0"/>
    <xf numFmtId="9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51" fillId="0" borderId="0"/>
    <xf numFmtId="0" fontId="55" fillId="0" borderId="0">
      <alignment vertical="top"/>
    </xf>
  </cellStyleXfs>
  <cellXfs count="511">
    <xf numFmtId="0" fontId="0" fillId="0" borderId="0" xfId="0"/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0" xfId="2" applyFont="1" applyAlignment="1">
      <alignment horizontal="center" vertical="center"/>
    </xf>
    <xf numFmtId="2" fontId="2" fillId="0" borderId="0" xfId="2" applyNumberFormat="1" applyFont="1" applyAlignment="1">
      <alignment vertical="center"/>
    </xf>
    <xf numFmtId="0" fontId="2" fillId="3" borderId="0" xfId="2" applyFont="1" applyFill="1" applyAlignment="1">
      <alignment vertical="center"/>
    </xf>
    <xf numFmtId="0" fontId="8" fillId="0" borderId="0" xfId="4" applyFont="1" applyAlignment="1">
      <alignment horizontal="center" vertical="center" wrapText="1"/>
    </xf>
    <xf numFmtId="2" fontId="2" fillId="0" borderId="0" xfId="3" applyNumberFormat="1" applyFont="1">
      <alignment vertical="center"/>
    </xf>
    <xf numFmtId="0" fontId="2" fillId="3" borderId="0" xfId="3" applyFont="1" applyFill="1">
      <alignment vertical="center"/>
    </xf>
    <xf numFmtId="0" fontId="10" fillId="0" borderId="4" xfId="4" applyFont="1" applyBorder="1" applyAlignment="1">
      <alignment vertical="center" wrapText="1"/>
    </xf>
    <xf numFmtId="0" fontId="2" fillId="0" borderId="0" xfId="4" applyFont="1" applyAlignment="1">
      <alignment vertical="center" wrapText="1"/>
    </xf>
    <xf numFmtId="14" fontId="10" fillId="0" borderId="6" xfId="4" applyNumberFormat="1" applyFont="1" applyBorder="1" applyAlignment="1">
      <alignment horizontal="left" vertical="center"/>
    </xf>
    <xf numFmtId="14" fontId="10" fillId="0" borderId="7" xfId="3" applyNumberFormat="1" applyFont="1" applyBorder="1" applyAlignment="1">
      <alignment horizontal="left" vertical="center"/>
    </xf>
    <xf numFmtId="14" fontId="2" fillId="0" borderId="0" xfId="3" applyNumberFormat="1" applyFont="1" applyAlignment="1">
      <alignment horizontal="left" vertical="center"/>
    </xf>
    <xf numFmtId="2" fontId="3" fillId="0" borderId="0" xfId="5" applyNumberFormat="1" applyFont="1">
      <alignment vertical="center"/>
    </xf>
    <xf numFmtId="0" fontId="5" fillId="2" borderId="8" xfId="4" applyFont="1" applyFill="1" applyBorder="1" applyAlignment="1">
      <alignment horizontal="center" vertical="center" wrapText="1"/>
    </xf>
    <xf numFmtId="0" fontId="5" fillId="2" borderId="10" xfId="4" applyFont="1" applyFill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2" fillId="0" borderId="0" xfId="4" applyFont="1" applyAlignment="1">
      <alignment vertical="center"/>
    </xf>
    <xf numFmtId="164" fontId="14" fillId="0" borderId="0" xfId="0" applyNumberFormat="1" applyFont="1" applyAlignment="1">
      <alignment vertical="center"/>
    </xf>
    <xf numFmtId="4" fontId="0" fillId="3" borderId="0" xfId="0" applyNumberFormat="1" applyFill="1" applyAlignment="1" applyProtection="1">
      <alignment vertical="top"/>
      <protection locked="0"/>
    </xf>
    <xf numFmtId="0" fontId="15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1" applyFont="1" applyFill="1" applyAlignment="1">
      <alignment vertical="center"/>
    </xf>
    <xf numFmtId="164" fontId="11" fillId="0" borderId="0" xfId="1" applyFont="1" applyFill="1" applyBorder="1" applyAlignment="1">
      <alignment vertical="center"/>
    </xf>
    <xf numFmtId="164" fontId="2" fillId="0" borderId="0" xfId="1" applyFont="1" applyAlignment="1">
      <alignment vertical="center"/>
    </xf>
    <xf numFmtId="4" fontId="16" fillId="0" borderId="11" xfId="4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7" fontId="2" fillId="0" borderId="0" xfId="4" applyNumberFormat="1" applyFont="1" applyAlignment="1">
      <alignment vertical="center"/>
    </xf>
    <xf numFmtId="43" fontId="2" fillId="0" borderId="0" xfId="4" applyNumberFormat="1" applyFont="1" applyAlignment="1">
      <alignment vertical="center"/>
    </xf>
    <xf numFmtId="164" fontId="17" fillId="0" borderId="0" xfId="0" applyNumberFormat="1" applyFont="1" applyAlignment="1">
      <alignment vertical="center"/>
    </xf>
    <xf numFmtId="168" fontId="2" fillId="0" borderId="0" xfId="4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2" fillId="0" borderId="0" xfId="1" applyFont="1" applyFill="1" applyBorder="1" applyAlignment="1" applyProtection="1">
      <alignment vertical="center"/>
    </xf>
    <xf numFmtId="164" fontId="2" fillId="0" borderId="0" xfId="4" applyNumberFormat="1" applyFont="1" applyAlignment="1">
      <alignment vertical="center"/>
    </xf>
    <xf numFmtId="169" fontId="8" fillId="0" borderId="0" xfId="4" applyNumberFormat="1" applyFont="1" applyAlignment="1">
      <alignment horizontal="right" vertical="center"/>
    </xf>
    <xf numFmtId="164" fontId="2" fillId="3" borderId="0" xfId="1" applyFont="1" applyFill="1" applyAlignment="1">
      <alignment vertical="center"/>
    </xf>
    <xf numFmtId="164" fontId="15" fillId="0" borderId="0" xfId="1" applyFont="1" applyAlignment="1">
      <alignment vertical="center"/>
    </xf>
    <xf numFmtId="164" fontId="13" fillId="0" borderId="19" xfId="0" applyNumberFormat="1" applyFont="1" applyBorder="1" applyAlignment="1">
      <alignment vertical="center" wrapText="1"/>
    </xf>
    <xf numFmtId="164" fontId="13" fillId="0" borderId="21" xfId="0" applyNumberFormat="1" applyFont="1" applyBorder="1" applyAlignment="1">
      <alignment vertical="center" wrapText="1"/>
    </xf>
    <xf numFmtId="0" fontId="13" fillId="0" borderId="19" xfId="0" quotePrefix="1" applyFont="1" applyBorder="1" applyAlignment="1">
      <alignment vertical="center"/>
    </xf>
    <xf numFmtId="0" fontId="13" fillId="0" borderId="18" xfId="0" quotePrefix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4" fontId="13" fillId="3" borderId="21" xfId="0" applyNumberFormat="1" applyFont="1" applyFill="1" applyBorder="1" applyAlignment="1" applyProtection="1">
      <alignment vertical="top"/>
      <protection locked="0"/>
    </xf>
    <xf numFmtId="0" fontId="10" fillId="0" borderId="19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19" xfId="5" applyFont="1" applyBorder="1">
      <alignment vertical="center"/>
    </xf>
    <xf numFmtId="0" fontId="10" fillId="0" borderId="18" xfId="5" applyFont="1" applyBorder="1">
      <alignment vertical="center"/>
    </xf>
    <xf numFmtId="0" fontId="5" fillId="0" borderId="20" xfId="5" applyFont="1" applyBorder="1">
      <alignment vertical="center"/>
    </xf>
    <xf numFmtId="164" fontId="5" fillId="0" borderId="21" xfId="1" applyFont="1" applyFill="1" applyBorder="1" applyAlignment="1">
      <alignment horizontal="center" vertical="center" wrapText="1"/>
    </xf>
    <xf numFmtId="0" fontId="10" fillId="4" borderId="19" xfId="5" applyFont="1" applyFill="1" applyBorder="1">
      <alignment vertical="center"/>
    </xf>
    <xf numFmtId="0" fontId="10" fillId="4" borderId="18" xfId="5" applyFont="1" applyFill="1" applyBorder="1">
      <alignment vertical="center"/>
    </xf>
    <xf numFmtId="165" fontId="10" fillId="4" borderId="18" xfId="5" applyNumberFormat="1" applyFont="1" applyFill="1" applyBorder="1">
      <alignment vertical="center"/>
    </xf>
    <xf numFmtId="0" fontId="10" fillId="4" borderId="20" xfId="5" applyFont="1" applyFill="1" applyBorder="1">
      <alignment vertical="center"/>
    </xf>
    <xf numFmtId="166" fontId="10" fillId="4" borderId="21" xfId="0" applyNumberFormat="1" applyFont="1" applyFill="1" applyBorder="1" applyAlignment="1">
      <alignment vertical="center"/>
    </xf>
    <xf numFmtId="169" fontId="5" fillId="5" borderId="10" xfId="4" applyNumberFormat="1" applyFont="1" applyFill="1" applyBorder="1" applyAlignment="1">
      <alignment horizontal="right" vertical="center" wrapText="1"/>
    </xf>
    <xf numFmtId="0" fontId="12" fillId="4" borderId="13" xfId="5" applyFont="1" applyFill="1" applyBorder="1">
      <alignment vertical="center"/>
    </xf>
    <xf numFmtId="49" fontId="12" fillId="0" borderId="22" xfId="0" applyNumberFormat="1" applyFont="1" applyBorder="1" applyAlignment="1">
      <alignment horizontal="center" vertical="center"/>
    </xf>
    <xf numFmtId="0" fontId="12" fillId="4" borderId="23" xfId="5" applyFont="1" applyFill="1" applyBorder="1">
      <alignment vertical="center"/>
    </xf>
    <xf numFmtId="164" fontId="5" fillId="4" borderId="23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64" fontId="13" fillId="0" borderId="15" xfId="0" applyNumberFormat="1" applyFont="1" applyBorder="1" applyAlignment="1">
      <alignment vertical="center" wrapText="1"/>
    </xf>
    <xf numFmtId="164" fontId="13" fillId="0" borderId="16" xfId="0" applyNumberFormat="1" applyFont="1" applyBorder="1" applyAlignment="1">
      <alignment vertical="center" wrapText="1"/>
    </xf>
    <xf numFmtId="49" fontId="13" fillId="0" borderId="17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vertical="center"/>
    </xf>
    <xf numFmtId="0" fontId="12" fillId="4" borderId="24" xfId="5" applyFont="1" applyFill="1" applyBorder="1">
      <alignment vertical="center"/>
    </xf>
    <xf numFmtId="0" fontId="5" fillId="4" borderId="25" xfId="5" applyFont="1" applyFill="1" applyBorder="1">
      <alignment vertical="center"/>
    </xf>
    <xf numFmtId="170" fontId="2" fillId="0" borderId="0" xfId="6" applyNumberFormat="1" applyFont="1" applyAlignment="1">
      <alignment vertical="center"/>
    </xf>
    <xf numFmtId="49" fontId="12" fillId="0" borderId="5" xfId="0" applyNumberFormat="1" applyFont="1" applyBorder="1" applyAlignment="1">
      <alignment horizontal="center" vertical="center"/>
    </xf>
    <xf numFmtId="0" fontId="13" fillId="4" borderId="6" xfId="5" applyFont="1" applyFill="1" applyBorder="1">
      <alignment vertical="center"/>
    </xf>
    <xf numFmtId="0" fontId="12" fillId="4" borderId="6" xfId="5" applyFont="1" applyFill="1" applyBorder="1">
      <alignment vertical="center"/>
    </xf>
    <xf numFmtId="0" fontId="5" fillId="4" borderId="6" xfId="5" applyFont="1" applyFill="1" applyBorder="1">
      <alignment vertical="center"/>
    </xf>
    <xf numFmtId="49" fontId="12" fillId="4" borderId="11" xfId="0" applyNumberFormat="1" applyFont="1" applyFill="1" applyBorder="1" applyAlignment="1">
      <alignment horizontal="center" vertical="center"/>
    </xf>
    <xf numFmtId="169" fontId="10" fillId="0" borderId="11" xfId="4" applyNumberFormat="1" applyFont="1" applyFill="1" applyBorder="1" applyAlignment="1">
      <alignment vertical="center" wrapText="1"/>
    </xf>
    <xf numFmtId="166" fontId="10" fillId="4" borderId="11" xfId="0" applyNumberFormat="1" applyFont="1" applyFill="1" applyBorder="1" applyAlignment="1">
      <alignment vertical="center"/>
    </xf>
    <xf numFmtId="164" fontId="18" fillId="6" borderId="0" xfId="1" applyFont="1" applyFill="1" applyAlignment="1">
      <alignment vertical="center"/>
    </xf>
    <xf numFmtId="49" fontId="12" fillId="0" borderId="27" xfId="0" applyNumberFormat="1" applyFont="1" applyBorder="1" applyAlignment="1">
      <alignment horizontal="center" vertical="center"/>
    </xf>
    <xf numFmtId="0" fontId="12" fillId="4" borderId="28" xfId="5" applyFont="1" applyFill="1" applyBorder="1">
      <alignment vertical="center"/>
    </xf>
    <xf numFmtId="0" fontId="5" fillId="4" borderId="28" xfId="5" applyFont="1" applyFill="1" applyBorder="1">
      <alignment vertical="center"/>
    </xf>
    <xf numFmtId="164" fontId="5" fillId="4" borderId="28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49" fontId="12" fillId="0" borderId="29" xfId="0" applyNumberFormat="1" applyFont="1" applyBorder="1" applyAlignment="1">
      <alignment horizontal="center" vertical="center"/>
    </xf>
    <xf numFmtId="0" fontId="13" fillId="4" borderId="30" xfId="5" applyFont="1" applyFill="1" applyBorder="1">
      <alignment vertical="center"/>
    </xf>
    <xf numFmtId="0" fontId="12" fillId="4" borderId="30" xfId="5" applyFont="1" applyFill="1" applyBorder="1">
      <alignment vertical="center"/>
    </xf>
    <xf numFmtId="0" fontId="5" fillId="4" borderId="30" xfId="5" applyFont="1" applyFill="1" applyBorder="1">
      <alignment vertical="center"/>
    </xf>
    <xf numFmtId="49" fontId="12" fillId="0" borderId="31" xfId="0" applyNumberFormat="1" applyFont="1" applyBorder="1" applyAlignment="1">
      <alignment horizontal="center" vertical="center"/>
    </xf>
    <xf numFmtId="0" fontId="12" fillId="4" borderId="32" xfId="5" applyFont="1" applyFill="1" applyBorder="1">
      <alignment vertical="center"/>
    </xf>
    <xf numFmtId="9" fontId="5" fillId="4" borderId="32" xfId="6" applyFont="1" applyFill="1" applyBorder="1" applyAlignment="1">
      <alignment horizontal="center" vertical="center"/>
    </xf>
    <xf numFmtId="0" fontId="12" fillId="4" borderId="15" xfId="5" applyFont="1" applyFill="1" applyBorder="1">
      <alignment vertical="center"/>
    </xf>
    <xf numFmtId="0" fontId="12" fillId="4" borderId="19" xfId="5" applyFont="1" applyFill="1" applyBorder="1">
      <alignment vertical="center"/>
    </xf>
    <xf numFmtId="0" fontId="5" fillId="4" borderId="14" xfId="5" applyFont="1" applyFill="1" applyBorder="1">
      <alignment vertical="center"/>
    </xf>
    <xf numFmtId="0" fontId="5" fillId="4" borderId="20" xfId="5" applyFont="1" applyFill="1" applyBorder="1">
      <alignment vertical="center"/>
    </xf>
    <xf numFmtId="0" fontId="12" fillId="4" borderId="18" xfId="5" applyFont="1" applyFill="1" applyBorder="1">
      <alignment vertical="center"/>
    </xf>
    <xf numFmtId="164" fontId="5" fillId="4" borderId="30" xfId="0" applyNumberFormat="1" applyFont="1" applyFill="1" applyBorder="1" applyAlignment="1">
      <alignment horizontal="center" vertical="center"/>
    </xf>
    <xf numFmtId="170" fontId="10" fillId="4" borderId="18" xfId="5" applyNumberFormat="1" applyFont="1" applyFill="1" applyBorder="1" applyAlignment="1">
      <alignment horizontal="right" vertical="center"/>
    </xf>
    <xf numFmtId="0" fontId="9" fillId="0" borderId="33" xfId="0" applyFont="1" applyBorder="1" applyAlignment="1">
      <alignment vertical="center"/>
    </xf>
    <xf numFmtId="49" fontId="10" fillId="0" borderId="0" xfId="5" applyNumberFormat="1" applyFont="1" applyBorder="1" applyAlignment="1">
      <alignment horizontal="left" vertical="center" wrapText="1"/>
    </xf>
    <xf numFmtId="14" fontId="5" fillId="4" borderId="5" xfId="3" applyNumberFormat="1" applyFont="1" applyFill="1" applyBorder="1" applyAlignment="1">
      <alignment horizontal="left" vertical="center"/>
    </xf>
    <xf numFmtId="0" fontId="5" fillId="2" borderId="34" xfId="4" applyFont="1" applyFill="1" applyBorder="1" applyAlignment="1">
      <alignment horizontal="center" vertical="center"/>
    </xf>
    <xf numFmtId="0" fontId="19" fillId="0" borderId="0" xfId="7">
      <alignment vertical="top"/>
    </xf>
    <xf numFmtId="0" fontId="20" fillId="0" borderId="0" xfId="7" applyFont="1" applyAlignment="1">
      <alignment horizontal="left" vertical="top" wrapText="1" readingOrder="1"/>
    </xf>
    <xf numFmtId="3" fontId="22" fillId="0" borderId="0" xfId="7" applyNumberFormat="1" applyFont="1" applyAlignment="1">
      <alignment horizontal="right" vertical="top"/>
    </xf>
    <xf numFmtId="0" fontId="22" fillId="0" borderId="0" xfId="7" applyFont="1" applyAlignment="1">
      <alignment horizontal="left" vertical="top"/>
    </xf>
    <xf numFmtId="0" fontId="32" fillId="0" borderId="0" xfId="7" applyFont="1" applyAlignment="1">
      <alignment horizontal="left" vertical="top"/>
    </xf>
    <xf numFmtId="0" fontId="40" fillId="0" borderId="0" xfId="0" applyFont="1" applyAlignment="1">
      <alignment vertical="top"/>
    </xf>
    <xf numFmtId="0" fontId="8" fillId="0" borderId="0" xfId="8" applyFont="1" applyFill="1" applyBorder="1" applyAlignment="1" applyProtection="1">
      <alignment horizontal="left"/>
    </xf>
    <xf numFmtId="0" fontId="42" fillId="0" borderId="0" xfId="8" applyFont="1" applyFill="1" applyBorder="1" applyAlignment="1" applyProtection="1">
      <alignment horizontal="center"/>
    </xf>
    <xf numFmtId="0" fontId="43" fillId="0" borderId="0" xfId="8" applyFont="1" applyFill="1"/>
    <xf numFmtId="0" fontId="3" fillId="0" borderId="0" xfId="8" applyFont="1" applyFill="1"/>
    <xf numFmtId="0" fontId="8" fillId="0" borderId="0" xfId="8" applyFont="1" applyFill="1"/>
    <xf numFmtId="14" fontId="3" fillId="0" borderId="0" xfId="8" applyNumberFormat="1" applyFont="1" applyFill="1" applyAlignment="1">
      <alignment horizontal="left"/>
    </xf>
    <xf numFmtId="0" fontId="44" fillId="0" borderId="35" xfId="8" applyFont="1" applyFill="1" applyBorder="1" applyAlignment="1" applyProtection="1">
      <alignment vertical="center"/>
    </xf>
    <xf numFmtId="2" fontId="45" fillId="0" borderId="0" xfId="8" applyNumberFormat="1" applyFont="1" applyFill="1" applyAlignment="1" applyProtection="1">
      <alignment horizontal="left"/>
    </xf>
    <xf numFmtId="0" fontId="45" fillId="0" borderId="0" xfId="8" applyFont="1" applyFill="1" applyAlignment="1" applyProtection="1">
      <alignment horizontal="left" vertical="center"/>
    </xf>
    <xf numFmtId="0" fontId="3" fillId="0" borderId="35" xfId="8" applyFont="1" applyFill="1" applyBorder="1"/>
    <xf numFmtId="14" fontId="8" fillId="0" borderId="0" xfId="8" applyNumberFormat="1" applyFont="1" applyFill="1" applyBorder="1" applyAlignment="1"/>
    <xf numFmtId="0" fontId="3" fillId="0" borderId="0" xfId="8" applyFont="1" applyFill="1" applyBorder="1"/>
    <xf numFmtId="14" fontId="8" fillId="0" borderId="0" xfId="8" applyNumberFormat="1" applyFont="1" applyFill="1" applyBorder="1" applyAlignment="1">
      <alignment horizontal="right"/>
    </xf>
    <xf numFmtId="171" fontId="8" fillId="0" borderId="0" xfId="8" applyNumberFormat="1" applyFont="1" applyFill="1" applyBorder="1" applyAlignment="1">
      <alignment horizontal="center"/>
    </xf>
    <xf numFmtId="0" fontId="8" fillId="0" borderId="0" xfId="8" applyFont="1" applyFill="1" applyBorder="1" applyAlignment="1">
      <alignment horizontal="center"/>
    </xf>
    <xf numFmtId="0" fontId="42" fillId="0" borderId="0" xfId="8" applyFont="1" applyFill="1" applyAlignment="1" applyProtection="1">
      <alignment horizontal="center"/>
    </xf>
    <xf numFmtId="0" fontId="46" fillId="0" borderId="0" xfId="8" applyFont="1" applyFill="1" applyAlignment="1">
      <alignment horizontal="right"/>
    </xf>
    <xf numFmtId="4" fontId="3" fillId="0" borderId="0" xfId="8" applyNumberFormat="1" applyFont="1" applyFill="1"/>
    <xf numFmtId="0" fontId="45" fillId="0" borderId="0" xfId="8" applyFont="1" applyFill="1" applyAlignment="1" applyProtection="1">
      <alignment horizontal="left"/>
    </xf>
    <xf numFmtId="10" fontId="45" fillId="0" borderId="0" xfId="9" applyNumberFormat="1" applyFont="1" applyFill="1"/>
    <xf numFmtId="0" fontId="46" fillId="0" borderId="0" xfId="8" applyFont="1" applyFill="1" applyAlignment="1" applyProtection="1">
      <alignment horizontal="left"/>
    </xf>
    <xf numFmtId="0" fontId="45" fillId="0" borderId="0" xfId="8" applyFont="1" applyFill="1" applyAlignment="1" applyProtection="1">
      <alignment horizontal="right" vertical="center"/>
    </xf>
    <xf numFmtId="0" fontId="46" fillId="0" borderId="0" xfId="8" applyFont="1" applyFill="1" applyAlignment="1" applyProtection="1">
      <alignment horizontal="left" vertical="center"/>
    </xf>
    <xf numFmtId="0" fontId="46" fillId="0" borderId="0" xfId="8" applyFont="1" applyFill="1" applyAlignment="1">
      <alignment vertical="center"/>
    </xf>
    <xf numFmtId="39" fontId="46" fillId="0" borderId="0" xfId="8" applyNumberFormat="1" applyFont="1" applyFill="1" applyAlignment="1" applyProtection="1">
      <alignment horizontal="right" vertical="center"/>
    </xf>
    <xf numFmtId="0" fontId="47" fillId="0" borderId="0" xfId="8" applyFont="1" applyFill="1" applyAlignment="1" applyProtection="1">
      <alignment horizontal="left" vertical="center"/>
    </xf>
    <xf numFmtId="0" fontId="43" fillId="0" borderId="0" xfId="8" applyFont="1" applyFill="1" applyAlignment="1">
      <alignment vertical="center"/>
    </xf>
    <xf numFmtId="0" fontId="3" fillId="0" borderId="0" xfId="8" applyFont="1" applyFill="1" applyAlignment="1">
      <alignment vertical="center"/>
    </xf>
    <xf numFmtId="39" fontId="46" fillId="0" borderId="0" xfId="8" applyNumberFormat="1" applyFont="1" applyFill="1" applyAlignment="1">
      <alignment horizontal="right" vertical="center"/>
    </xf>
    <xf numFmtId="0" fontId="47" fillId="0" borderId="0" xfId="8" applyFont="1" applyFill="1" applyAlignment="1">
      <alignment vertical="center"/>
    </xf>
    <xf numFmtId="0" fontId="46" fillId="0" borderId="0" xfId="8" applyFont="1" applyFill="1"/>
    <xf numFmtId="0" fontId="48" fillId="0" borderId="0" xfId="8" applyFont="1" applyFill="1"/>
    <xf numFmtId="2" fontId="48" fillId="0" borderId="0" xfId="8" applyNumberFormat="1" applyFont="1" applyFill="1"/>
    <xf numFmtId="172" fontId="48" fillId="0" borderId="0" xfId="8" applyNumberFormat="1" applyFont="1" applyFill="1"/>
    <xf numFmtId="39" fontId="45" fillId="0" borderId="35" xfId="8" applyNumberFormat="1" applyFont="1" applyFill="1" applyBorder="1" applyProtection="1"/>
    <xf numFmtId="10" fontId="47" fillId="0" borderId="0" xfId="9" applyNumberFormat="1" applyFont="1" applyFill="1" applyBorder="1" applyProtection="1"/>
    <xf numFmtId="4" fontId="49" fillId="0" borderId="0" xfId="8" applyNumberFormat="1" applyFont="1" applyFill="1"/>
    <xf numFmtId="0" fontId="47" fillId="0" borderId="0" xfId="8" applyFont="1" applyFill="1"/>
    <xf numFmtId="2" fontId="45" fillId="0" borderId="0" xfId="8" applyNumberFormat="1" applyFont="1" applyFill="1" applyAlignment="1" applyProtection="1">
      <alignment horizontal="right" vertical="center"/>
    </xf>
    <xf numFmtId="39" fontId="46" fillId="0" borderId="0" xfId="8" applyNumberFormat="1" applyFont="1" applyFill="1" applyAlignment="1" applyProtection="1">
      <alignment vertical="center"/>
    </xf>
    <xf numFmtId="4" fontId="49" fillId="0" borderId="0" xfId="8" applyNumberFormat="1" applyFont="1" applyFill="1" applyAlignment="1">
      <alignment vertical="center"/>
    </xf>
    <xf numFmtId="0" fontId="46" fillId="0" borderId="0" xfId="8" applyFont="1" applyFill="1" applyAlignment="1">
      <alignment horizontal="center" vertical="center"/>
    </xf>
    <xf numFmtId="39" fontId="47" fillId="7" borderId="0" xfId="8" applyNumberFormat="1" applyFont="1" applyFill="1" applyAlignment="1" applyProtection="1">
      <alignment vertical="center"/>
    </xf>
    <xf numFmtId="4" fontId="49" fillId="7" borderId="0" xfId="8" applyNumberFormat="1" applyFont="1" applyFill="1" applyAlignment="1">
      <alignment vertical="center"/>
    </xf>
    <xf numFmtId="0" fontId="43" fillId="7" borderId="0" xfId="8" applyFont="1" applyFill="1" applyAlignment="1">
      <alignment vertical="center"/>
    </xf>
    <xf numFmtId="0" fontId="3" fillId="7" borderId="0" xfId="8" applyFont="1" applyFill="1" applyAlignment="1">
      <alignment vertical="center"/>
    </xf>
    <xf numFmtId="39" fontId="47" fillId="0" borderId="0" xfId="8" applyNumberFormat="1" applyFont="1" applyFill="1" applyAlignment="1" applyProtection="1">
      <alignment vertical="center"/>
    </xf>
    <xf numFmtId="4" fontId="49" fillId="0" borderId="0" xfId="8" applyNumberFormat="1" applyFont="1" applyFill="1" applyBorder="1" applyAlignment="1">
      <alignment vertical="center"/>
    </xf>
    <xf numFmtId="0" fontId="48" fillId="0" borderId="0" xfId="8" applyFont="1" applyFill="1" applyAlignment="1">
      <alignment vertical="center"/>
    </xf>
    <xf numFmtId="2" fontId="48" fillId="0" borderId="0" xfId="8" applyNumberFormat="1" applyFont="1" applyFill="1" applyAlignment="1">
      <alignment vertical="center"/>
    </xf>
    <xf numFmtId="173" fontId="48" fillId="0" borderId="0" xfId="8" applyNumberFormat="1" applyFont="1" applyFill="1" applyAlignment="1">
      <alignment vertical="center"/>
    </xf>
    <xf numFmtId="39" fontId="45" fillId="0" borderId="35" xfId="8" applyNumberFormat="1" applyFont="1" applyFill="1" applyBorder="1" applyAlignment="1" applyProtection="1">
      <alignment vertical="center"/>
    </xf>
    <xf numFmtId="4" fontId="43" fillId="0" borderId="0" xfId="8" applyNumberFormat="1" applyFont="1" applyFill="1" applyAlignment="1">
      <alignment vertical="center"/>
    </xf>
    <xf numFmtId="39" fontId="46" fillId="0" borderId="0" xfId="8" applyNumberFormat="1" applyFont="1" applyFill="1" applyProtection="1"/>
    <xf numFmtId="39" fontId="47" fillId="0" borderId="0" xfId="8" applyNumberFormat="1" applyFont="1" applyFill="1" applyProtection="1"/>
    <xf numFmtId="4" fontId="49" fillId="0" borderId="0" xfId="8" applyNumberFormat="1" applyFont="1" applyFill="1" applyBorder="1"/>
    <xf numFmtId="39" fontId="45" fillId="8" borderId="11" xfId="8" applyNumberFormat="1" applyFont="1" applyFill="1" applyBorder="1" applyAlignment="1" applyProtection="1">
      <alignment vertical="center"/>
    </xf>
    <xf numFmtId="39" fontId="47" fillId="0" borderId="0" xfId="8" applyNumberFormat="1" applyFont="1" applyFill="1" applyBorder="1" applyAlignment="1" applyProtection="1">
      <alignment vertical="center"/>
    </xf>
    <xf numFmtId="10" fontId="49" fillId="0" borderId="0" xfId="9" applyNumberFormat="1" applyFont="1" applyFill="1" applyAlignment="1">
      <alignment vertical="center"/>
    </xf>
    <xf numFmtId="174" fontId="3" fillId="0" borderId="0" xfId="8" applyNumberFormat="1" applyFont="1" applyFill="1" applyAlignment="1">
      <alignment vertical="center"/>
    </xf>
    <xf numFmtId="175" fontId="50" fillId="0" borderId="0" xfId="8" applyNumberFormat="1" applyFont="1" applyFill="1" applyAlignment="1">
      <alignment vertical="center"/>
    </xf>
    <xf numFmtId="10" fontId="46" fillId="0" borderId="0" xfId="8" applyNumberFormat="1" applyFont="1" applyFill="1"/>
    <xf numFmtId="39" fontId="45" fillId="0" borderId="0" xfId="8" applyNumberFormat="1" applyFont="1" applyFill="1" applyProtection="1"/>
    <xf numFmtId="176" fontId="3" fillId="0" borderId="0" xfId="9" applyNumberFormat="1" applyFont="1" applyFill="1"/>
    <xf numFmtId="39" fontId="3" fillId="0" borderId="0" xfId="8" applyNumberFormat="1" applyFont="1" applyFill="1"/>
    <xf numFmtId="178" fontId="6" fillId="0" borderId="0" xfId="10" applyNumberFormat="1" applyFont="1" applyFill="1"/>
    <xf numFmtId="179" fontId="3" fillId="0" borderId="0" xfId="9" applyNumberFormat="1" applyFont="1" applyFill="1"/>
    <xf numFmtId="2" fontId="6" fillId="0" borderId="0" xfId="10" applyNumberFormat="1" applyFont="1" applyFill="1"/>
    <xf numFmtId="2" fontId="6" fillId="0" borderId="0" xfId="9" applyNumberFormat="1" applyFont="1" applyFill="1"/>
    <xf numFmtId="2" fontId="6" fillId="0" borderId="0" xfId="8" applyNumberFormat="1" applyFont="1" applyFill="1"/>
    <xf numFmtId="2" fontId="3" fillId="0" borderId="0" xfId="8" applyNumberFormat="1" applyFont="1" applyFill="1"/>
    <xf numFmtId="0" fontId="3" fillId="0" borderId="0" xfId="11" applyFont="1" applyFill="1"/>
    <xf numFmtId="2" fontId="3" fillId="0" borderId="0" xfId="11" applyNumberFormat="1" applyFont="1" applyFill="1"/>
    <xf numFmtId="0" fontId="52" fillId="0" borderId="0" xfId="11" applyFont="1" applyFill="1"/>
    <xf numFmtId="0" fontId="52" fillId="0" borderId="0" xfId="11" applyFont="1" applyFill="1" applyAlignment="1">
      <alignment horizontal="right"/>
    </xf>
    <xf numFmtId="0" fontId="53" fillId="0" borderId="0" xfId="11" applyFont="1" applyFill="1"/>
    <xf numFmtId="0" fontId="54" fillId="0" borderId="0" xfId="11" applyFont="1" applyFill="1"/>
    <xf numFmtId="0" fontId="8" fillId="0" borderId="0" xfId="11" applyFont="1" applyFill="1"/>
    <xf numFmtId="0" fontId="8" fillId="0" borderId="0" xfId="11" applyFont="1" applyFill="1" applyBorder="1" applyAlignment="1" applyProtection="1">
      <alignment horizontal="left" vertical="top"/>
    </xf>
    <xf numFmtId="177" fontId="52" fillId="0" borderId="0" xfId="10" applyFont="1" applyFill="1" applyAlignment="1">
      <alignment horizontal="right"/>
    </xf>
    <xf numFmtId="4" fontId="56" fillId="0" borderId="0" xfId="12" applyNumberFormat="1" applyFont="1" applyFill="1" applyAlignment="1">
      <alignment vertical="top"/>
    </xf>
    <xf numFmtId="0" fontId="3" fillId="0" borderId="0" xfId="11" applyFont="1" applyFill="1" applyAlignment="1">
      <alignment vertical="center"/>
    </xf>
    <xf numFmtId="0" fontId="8" fillId="0" borderId="0" xfId="11" applyFont="1" applyFill="1" applyAlignment="1">
      <alignment vertical="center"/>
    </xf>
    <xf numFmtId="14" fontId="2" fillId="0" borderId="0" xfId="11" applyNumberFormat="1" applyFont="1" applyFill="1" applyAlignment="1">
      <alignment horizontal="left" vertical="center"/>
    </xf>
    <xf numFmtId="0" fontId="8" fillId="0" borderId="0" xfId="11" applyFont="1" applyFill="1" applyBorder="1" applyAlignment="1" applyProtection="1">
      <alignment horizontal="center" vertical="center"/>
    </xf>
    <xf numFmtId="2" fontId="3" fillId="0" borderId="0" xfId="11" applyNumberFormat="1" applyFont="1" applyFill="1" applyAlignment="1">
      <alignment vertical="center"/>
    </xf>
    <xf numFmtId="177" fontId="52" fillId="0" borderId="0" xfId="10" applyFont="1" applyFill="1" applyAlignment="1">
      <alignment horizontal="right" vertical="center"/>
    </xf>
    <xf numFmtId="0" fontId="52" fillId="0" borderId="0" xfId="11" applyFont="1" applyFill="1" applyAlignment="1">
      <alignment vertical="center"/>
    </xf>
    <xf numFmtId="0" fontId="53" fillId="0" borderId="0" xfId="11" applyFont="1" applyFill="1" applyAlignment="1">
      <alignment vertical="center"/>
    </xf>
    <xf numFmtId="0" fontId="54" fillId="0" borderId="0" xfId="11" applyFont="1" applyFill="1" applyAlignment="1">
      <alignment vertical="center"/>
    </xf>
    <xf numFmtId="14" fontId="3" fillId="0" borderId="0" xfId="11" applyNumberFormat="1" applyFont="1" applyFill="1"/>
    <xf numFmtId="0" fontId="58" fillId="0" borderId="0" xfId="11" applyFont="1" applyFill="1" applyAlignment="1" applyProtection="1">
      <alignment horizontal="left"/>
    </xf>
    <xf numFmtId="0" fontId="59" fillId="0" borderId="0" xfId="11" applyFont="1" applyFill="1" applyAlignment="1" applyProtection="1">
      <alignment horizontal="center"/>
    </xf>
    <xf numFmtId="0" fontId="44" fillId="0" borderId="0" xfId="11" applyFont="1" applyFill="1" applyAlignment="1" applyProtection="1">
      <alignment horizontal="center"/>
    </xf>
    <xf numFmtId="0" fontId="46" fillId="0" borderId="0" xfId="11" applyFont="1" applyFill="1"/>
    <xf numFmtId="0" fontId="46" fillId="0" borderId="0" xfId="11" applyFont="1" applyFill="1" applyAlignment="1">
      <alignment horizontal="right" vertical="center"/>
    </xf>
    <xf numFmtId="0" fontId="60" fillId="0" borderId="0" xfId="11" applyFont="1" applyFill="1" applyAlignment="1">
      <alignment vertical="center"/>
    </xf>
    <xf numFmtId="39" fontId="61" fillId="0" borderId="0" xfId="11" applyNumberFormat="1" applyFont="1" applyFill="1" applyAlignment="1" applyProtection="1">
      <alignment horizontal="left" vertical="center"/>
    </xf>
    <xf numFmtId="39" fontId="54" fillId="0" borderId="0" xfId="11" applyNumberFormat="1" applyFont="1" applyFill="1" applyAlignment="1" applyProtection="1">
      <alignment horizontal="left" vertical="center"/>
    </xf>
    <xf numFmtId="0" fontId="52" fillId="0" borderId="11" xfId="11" applyFont="1" applyFill="1" applyBorder="1"/>
    <xf numFmtId="177" fontId="52" fillId="0" borderId="11" xfId="10" applyFont="1" applyFill="1" applyBorder="1" applyAlignment="1" applyProtection="1">
      <alignment horizontal="right"/>
    </xf>
    <xf numFmtId="10" fontId="58" fillId="0" borderId="11" xfId="11" applyNumberFormat="1" applyFont="1" applyFill="1" applyBorder="1" applyAlignment="1">
      <alignment horizontal="right"/>
    </xf>
    <xf numFmtId="170" fontId="58" fillId="0" borderId="11" xfId="11" applyNumberFormat="1" applyFont="1" applyFill="1" applyBorder="1" applyAlignment="1">
      <alignment horizontal="center"/>
    </xf>
    <xf numFmtId="0" fontId="2" fillId="0" borderId="0" xfId="11" applyFont="1" applyFill="1"/>
    <xf numFmtId="0" fontId="46" fillId="0" borderId="0" xfId="11" applyFont="1" applyFill="1" applyAlignment="1">
      <alignment horizontal="right" vertical="top"/>
    </xf>
    <xf numFmtId="0" fontId="3" fillId="0" borderId="0" xfId="11" applyFont="1" applyFill="1" applyBorder="1" applyAlignment="1">
      <alignment horizontal="center" vertical="top"/>
    </xf>
    <xf numFmtId="39" fontId="46" fillId="0" borderId="0" xfId="11" applyNumberFormat="1" applyFont="1" applyFill="1" applyBorder="1" applyAlignment="1" applyProtection="1">
      <alignment horizontal="left" vertical="top"/>
    </xf>
    <xf numFmtId="39" fontId="54" fillId="0" borderId="0" xfId="11" applyNumberFormat="1" applyFont="1" applyFill="1" applyAlignment="1" applyProtection="1">
      <alignment horizontal="left" vertical="top"/>
    </xf>
    <xf numFmtId="177" fontId="58" fillId="0" borderId="0" xfId="10" applyFont="1" applyFill="1" applyAlignment="1" applyProtection="1">
      <alignment horizontal="right"/>
    </xf>
    <xf numFmtId="10" fontId="52" fillId="0" borderId="0" xfId="11" applyNumberFormat="1" applyFont="1" applyFill="1" applyAlignment="1">
      <alignment vertical="center"/>
    </xf>
    <xf numFmtId="0" fontId="45" fillId="0" borderId="0" xfId="11" applyFont="1" applyFill="1"/>
    <xf numFmtId="0" fontId="45" fillId="0" borderId="0" xfId="11" applyFont="1" applyFill="1" applyAlignment="1">
      <alignment horizontal="right" vertical="top"/>
    </xf>
    <xf numFmtId="0" fontId="8" fillId="0" borderId="35" xfId="11" applyFont="1" applyFill="1" applyBorder="1" applyAlignment="1">
      <alignment horizontal="center" vertical="top"/>
    </xf>
    <xf numFmtId="39" fontId="45" fillId="0" borderId="0" xfId="11" applyNumberFormat="1" applyFont="1" applyFill="1" applyAlignment="1" applyProtection="1">
      <alignment horizontal="left" vertical="top"/>
    </xf>
    <xf numFmtId="0" fontId="3" fillId="0" borderId="0" xfId="11" applyFont="1" applyFill="1" applyAlignment="1">
      <alignment vertical="top"/>
    </xf>
    <xf numFmtId="39" fontId="46" fillId="0" borderId="0" xfId="11" applyNumberFormat="1" applyFont="1" applyFill="1" applyAlignment="1" applyProtection="1">
      <alignment horizontal="left" vertical="top"/>
    </xf>
    <xf numFmtId="0" fontId="8" fillId="0" borderId="0" xfId="11" applyFont="1" applyFill="1" applyAlignment="1" applyProtection="1">
      <alignment horizontal="right"/>
    </xf>
    <xf numFmtId="2" fontId="45" fillId="0" borderId="0" xfId="11" applyNumberFormat="1" applyFont="1" applyFill="1" applyAlignment="1" applyProtection="1">
      <alignment horizontal="left"/>
    </xf>
    <xf numFmtId="0" fontId="45" fillId="0" borderId="0" xfId="11" applyFont="1" applyFill="1" applyAlignment="1" applyProtection="1">
      <alignment horizontal="left"/>
    </xf>
    <xf numFmtId="0" fontId="46" fillId="0" borderId="0" xfId="11" applyFont="1" applyFill="1" applyAlignment="1" applyProtection="1">
      <alignment horizontal="left"/>
    </xf>
    <xf numFmtId="2" fontId="2" fillId="0" borderId="0" xfId="11" applyNumberFormat="1" applyFont="1" applyFill="1"/>
    <xf numFmtId="0" fontId="58" fillId="0" borderId="11" xfId="11" applyFont="1" applyFill="1" applyBorder="1" applyAlignment="1" applyProtection="1">
      <alignment horizontal="left"/>
    </xf>
    <xf numFmtId="180" fontId="62" fillId="0" borderId="11" xfId="11" applyNumberFormat="1" applyFont="1" applyFill="1" applyBorder="1" applyAlignment="1" applyProtection="1">
      <alignment vertical="center"/>
      <protection locked="0"/>
    </xf>
    <xf numFmtId="177" fontId="58" fillId="0" borderId="0" xfId="10" applyFont="1" applyFill="1" applyProtection="1"/>
    <xf numFmtId="177" fontId="63" fillId="0" borderId="0" xfId="10" quotePrefix="1" applyFont="1" applyFill="1"/>
    <xf numFmtId="0" fontId="3" fillId="0" borderId="0" xfId="11" applyFont="1" applyFill="1" applyAlignment="1">
      <alignment horizontal="right"/>
    </xf>
    <xf numFmtId="0" fontId="52" fillId="0" borderId="11" xfId="11" applyFont="1" applyFill="1" applyBorder="1" applyAlignment="1" applyProtection="1">
      <alignment horizontal="left"/>
    </xf>
    <xf numFmtId="177" fontId="58" fillId="0" borderId="0" xfId="10" applyFont="1" applyFill="1"/>
    <xf numFmtId="177" fontId="53" fillId="0" borderId="0" xfId="10" applyFont="1" applyFill="1"/>
    <xf numFmtId="4" fontId="49" fillId="0" borderId="0" xfId="11" applyNumberFormat="1" applyFont="1" applyFill="1"/>
    <xf numFmtId="0" fontId="46" fillId="0" borderId="0" xfId="11" applyFont="1" applyFill="1" applyAlignment="1" applyProtection="1">
      <alignment horizontal="fill"/>
    </xf>
    <xf numFmtId="39" fontId="46" fillId="0" borderId="0" xfId="11" applyNumberFormat="1" applyFont="1" applyFill="1" applyProtection="1"/>
    <xf numFmtId="177" fontId="2" fillId="0" borderId="0" xfId="10" applyFont="1" applyFill="1"/>
    <xf numFmtId="9" fontId="52" fillId="0" borderId="11" xfId="9" applyFont="1" applyFill="1" applyBorder="1" applyAlignment="1" applyProtection="1">
      <alignment horizontal="right"/>
    </xf>
    <xf numFmtId="10" fontId="3" fillId="0" borderId="0" xfId="11" applyNumberFormat="1" applyFont="1" applyFill="1"/>
    <xf numFmtId="0" fontId="52" fillId="0" borderId="0" xfId="11" applyFont="1" applyFill="1" applyAlignment="1" applyProtection="1">
      <alignment horizontal="left"/>
    </xf>
    <xf numFmtId="177" fontId="64" fillId="0" borderId="0" xfId="10" applyFont="1" applyFill="1" applyAlignment="1" applyProtection="1">
      <alignment horizontal="right"/>
    </xf>
    <xf numFmtId="177" fontId="52" fillId="0" borderId="0" xfId="10" applyNumberFormat="1" applyFont="1" applyFill="1"/>
    <xf numFmtId="0" fontId="65" fillId="0" borderId="0" xfId="11" applyFont="1" applyFill="1" applyAlignment="1">
      <alignment horizontal="right"/>
    </xf>
    <xf numFmtId="0" fontId="66" fillId="0" borderId="0" xfId="11" applyFont="1" applyFill="1" applyAlignment="1">
      <alignment horizontal="right"/>
    </xf>
    <xf numFmtId="0" fontId="65" fillId="0" borderId="0" xfId="11" applyFont="1" applyFill="1" applyAlignment="1"/>
    <xf numFmtId="10" fontId="52" fillId="0" borderId="0" xfId="10" applyNumberFormat="1" applyFont="1" applyFill="1"/>
    <xf numFmtId="0" fontId="66" fillId="0" borderId="0" xfId="11" applyFont="1" applyFill="1" applyAlignment="1" applyProtection="1">
      <alignment horizontal="left"/>
    </xf>
    <xf numFmtId="2" fontId="66" fillId="0" borderId="0" xfId="11" applyNumberFormat="1" applyFont="1" applyFill="1" applyAlignment="1" applyProtection="1">
      <alignment horizontal="right"/>
    </xf>
    <xf numFmtId="0" fontId="66" fillId="0" borderId="0" xfId="11" applyFont="1" applyFill="1" applyAlignment="1" applyProtection="1">
      <alignment horizontal="center"/>
    </xf>
    <xf numFmtId="12" fontId="66" fillId="0" borderId="0" xfId="11" applyNumberFormat="1" applyFont="1" applyFill="1" applyAlignment="1" applyProtection="1">
      <alignment horizontal="center"/>
    </xf>
    <xf numFmtId="2" fontId="66" fillId="0" borderId="0" xfId="11" applyNumberFormat="1" applyFont="1" applyFill="1" applyAlignment="1" applyProtection="1"/>
    <xf numFmtId="0" fontId="65" fillId="0" borderId="0" xfId="11" applyFont="1" applyFill="1" applyAlignment="1">
      <alignment horizontal="center"/>
    </xf>
    <xf numFmtId="0" fontId="66" fillId="0" borderId="0" xfId="11" applyFont="1" applyFill="1" applyAlignment="1" applyProtection="1">
      <alignment horizontal="center" vertical="top"/>
    </xf>
    <xf numFmtId="2" fontId="66" fillId="0" borderId="0" xfId="11" applyNumberFormat="1" applyFont="1" applyFill="1" applyAlignment="1" applyProtection="1">
      <alignment vertical="top"/>
    </xf>
    <xf numFmtId="0" fontId="66" fillId="0" borderId="0" xfId="11" applyFont="1" applyFill="1" applyAlignment="1" applyProtection="1">
      <alignment horizontal="left" vertical="top"/>
    </xf>
    <xf numFmtId="177" fontId="52" fillId="0" borderId="0" xfId="10" applyFont="1" applyFill="1" applyAlignment="1" applyProtection="1">
      <alignment horizontal="right"/>
    </xf>
    <xf numFmtId="181" fontId="53" fillId="0" borderId="0" xfId="10" applyNumberFormat="1" applyFont="1" applyFill="1"/>
    <xf numFmtId="2" fontId="66" fillId="0" borderId="0" xfId="11" applyNumberFormat="1" applyFont="1" applyFill="1" applyProtection="1"/>
    <xf numFmtId="177" fontId="56" fillId="0" borderId="0" xfId="10" applyFont="1" applyFill="1"/>
    <xf numFmtId="177" fontId="52" fillId="0" borderId="0" xfId="10" applyFont="1" applyFill="1"/>
    <xf numFmtId="43" fontId="52" fillId="0" borderId="0" xfId="11" applyNumberFormat="1" applyFont="1" applyFill="1"/>
    <xf numFmtId="0" fontId="52" fillId="0" borderId="0" xfId="11" applyFont="1" applyFill="1" applyBorder="1" applyAlignment="1" applyProtection="1">
      <alignment horizontal="left"/>
    </xf>
    <xf numFmtId="177" fontId="52" fillId="0" borderId="0" xfId="10" applyFont="1" applyFill="1" applyBorder="1" applyAlignment="1" applyProtection="1">
      <alignment horizontal="right"/>
    </xf>
    <xf numFmtId="176" fontId="3" fillId="0" borderId="0" xfId="11" applyNumberFormat="1" applyFont="1" applyFill="1"/>
    <xf numFmtId="4" fontId="67" fillId="0" borderId="0" xfId="11" applyNumberFormat="1" applyFont="1" applyFill="1" applyBorder="1" applyAlignment="1" applyProtection="1">
      <alignment horizontal="left"/>
    </xf>
    <xf numFmtId="177" fontId="52" fillId="0" borderId="0" xfId="11" applyNumberFormat="1" applyFont="1" applyFill="1" applyBorder="1" applyAlignment="1" applyProtection="1">
      <alignment horizontal="right"/>
    </xf>
    <xf numFmtId="43" fontId="53" fillId="0" borderId="0" xfId="11" applyNumberFormat="1" applyFont="1" applyFill="1"/>
    <xf numFmtId="0" fontId="52" fillId="0" borderId="0" xfId="11" applyFont="1" applyFill="1" applyBorder="1" applyAlignment="1" applyProtection="1">
      <alignment horizontal="right"/>
    </xf>
    <xf numFmtId="0" fontId="3" fillId="0" borderId="0" xfId="11" applyFont="1" applyFill="1" applyAlignment="1" applyProtection="1">
      <alignment horizontal="fill"/>
    </xf>
    <xf numFmtId="0" fontId="3" fillId="0" borderId="0" xfId="11" applyFont="1" applyFill="1" applyProtection="1"/>
    <xf numFmtId="0" fontId="3" fillId="0" borderId="0" xfId="11" applyFont="1" applyFill="1" applyAlignment="1" applyProtection="1">
      <alignment horizontal="left"/>
    </xf>
    <xf numFmtId="0" fontId="51" fillId="0" borderId="0" xfId="11" applyFill="1"/>
    <xf numFmtId="182" fontId="52" fillId="0" borderId="0" xfId="11" applyNumberFormat="1" applyFont="1" applyFill="1" applyBorder="1" applyAlignment="1"/>
    <xf numFmtId="4" fontId="52" fillId="0" borderId="0" xfId="11" applyNumberFormat="1" applyFont="1" applyFill="1" applyBorder="1" applyAlignment="1">
      <alignment horizontal="right"/>
    </xf>
    <xf numFmtId="0" fontId="68" fillId="0" borderId="0" xfId="11" applyFont="1" applyFill="1" applyAlignment="1" applyProtection="1">
      <alignment horizontal="left"/>
    </xf>
    <xf numFmtId="0" fontId="68" fillId="0" borderId="0" xfId="11" applyFont="1" applyFill="1"/>
    <xf numFmtId="39" fontId="68" fillId="0" borderId="0" xfId="11" applyNumberFormat="1" applyFont="1" applyFill="1" applyProtection="1"/>
    <xf numFmtId="0" fontId="52" fillId="0" borderId="0" xfId="11" applyFont="1" applyFill="1" applyBorder="1" applyAlignment="1"/>
    <xf numFmtId="183" fontId="52" fillId="0" borderId="0" xfId="11" applyNumberFormat="1" applyFont="1" applyFill="1" applyBorder="1" applyAlignment="1">
      <alignment horizontal="right"/>
    </xf>
    <xf numFmtId="184" fontId="52" fillId="0" borderId="0" xfId="11" applyNumberFormat="1" applyFont="1" applyFill="1" applyBorder="1" applyAlignment="1">
      <alignment horizontal="right"/>
    </xf>
    <xf numFmtId="0" fontId="69" fillId="0" borderId="0" xfId="11" applyFont="1" applyFill="1"/>
    <xf numFmtId="0" fontId="43" fillId="0" borderId="0" xfId="11" applyFont="1" applyFill="1" applyAlignment="1">
      <alignment horizontal="right"/>
    </xf>
    <xf numFmtId="0" fontId="47" fillId="0" borderId="0" xfId="11" applyFont="1" applyFill="1"/>
    <xf numFmtId="0" fontId="47" fillId="0" borderId="0" xfId="11" applyFont="1" applyFill="1" applyAlignment="1" applyProtection="1">
      <alignment horizontal="left"/>
    </xf>
    <xf numFmtId="39" fontId="47" fillId="0" borderId="0" xfId="11" applyNumberFormat="1" applyFont="1" applyFill="1" applyProtection="1"/>
    <xf numFmtId="177" fontId="70" fillId="0" borderId="0" xfId="10" applyFont="1" applyFill="1"/>
    <xf numFmtId="0" fontId="71" fillId="0" borderId="0" xfId="11" applyFont="1" applyFill="1" applyBorder="1" applyAlignment="1"/>
    <xf numFmtId="4" fontId="71" fillId="0" borderId="0" xfId="11" applyNumberFormat="1" applyFont="1" applyFill="1" applyBorder="1" applyAlignment="1">
      <alignment horizontal="right"/>
    </xf>
    <xf numFmtId="0" fontId="71" fillId="0" borderId="0" xfId="11" applyFont="1" applyFill="1" applyAlignment="1" applyProtection="1">
      <alignment horizontal="left"/>
    </xf>
    <xf numFmtId="0" fontId="72" fillId="0" borderId="0" xfId="11" applyFont="1" applyFill="1"/>
    <xf numFmtId="0" fontId="43" fillId="0" borderId="0" xfId="11" applyFont="1" applyFill="1"/>
    <xf numFmtId="0" fontId="43" fillId="0" borderId="0" xfId="11" applyFont="1" applyFill="1" applyAlignment="1" applyProtection="1">
      <alignment horizontal="fill"/>
    </xf>
    <xf numFmtId="0" fontId="43" fillId="0" borderId="0" xfId="11" applyFont="1" applyFill="1" applyAlignment="1" applyProtection="1">
      <alignment horizontal="left"/>
    </xf>
    <xf numFmtId="0" fontId="71" fillId="0" borderId="0" xfId="11" applyFont="1" applyFill="1" applyBorder="1" applyAlignment="1" applyProtection="1">
      <alignment horizontal="left"/>
    </xf>
    <xf numFmtId="0" fontId="73" fillId="0" borderId="0" xfId="11" applyFont="1" applyFill="1"/>
    <xf numFmtId="39" fontId="46" fillId="0" borderId="0" xfId="11" applyNumberFormat="1" applyFont="1" applyFill="1"/>
    <xf numFmtId="39" fontId="47" fillId="0" borderId="0" xfId="11" applyNumberFormat="1" applyFont="1" applyFill="1"/>
    <xf numFmtId="0" fontId="74" fillId="0" borderId="0" xfId="11" applyFont="1" applyFill="1"/>
    <xf numFmtId="0" fontId="45" fillId="8" borderId="0" xfId="11" applyFont="1" applyFill="1" applyAlignment="1" applyProtection="1">
      <alignment horizontal="left"/>
    </xf>
    <xf numFmtId="0" fontId="3" fillId="8" borderId="0" xfId="11" applyFont="1" applyFill="1"/>
    <xf numFmtId="10" fontId="45" fillId="8" borderId="0" xfId="9" applyNumberFormat="1" applyFont="1" applyFill="1"/>
    <xf numFmtId="0" fontId="46" fillId="8" borderId="0" xfId="11" applyFont="1" applyFill="1"/>
    <xf numFmtId="2" fontId="46" fillId="8" borderId="0" xfId="11" applyNumberFormat="1" applyFont="1" applyFill="1"/>
    <xf numFmtId="172" fontId="46" fillId="8" borderId="0" xfId="11" applyNumberFormat="1" applyFont="1" applyFill="1"/>
    <xf numFmtId="39" fontId="45" fillId="8" borderId="35" xfId="11" applyNumberFormat="1" applyFont="1" applyFill="1" applyBorder="1" applyProtection="1"/>
    <xf numFmtId="4" fontId="2" fillId="0" borderId="0" xfId="11" applyNumberFormat="1" applyFont="1" applyFill="1"/>
    <xf numFmtId="185" fontId="71" fillId="0" borderId="0" xfId="11" applyNumberFormat="1" applyFont="1" applyFill="1" applyBorder="1"/>
    <xf numFmtId="186" fontId="52" fillId="0" borderId="0" xfId="11" applyNumberFormat="1" applyFont="1" applyFill="1" applyBorder="1" applyAlignment="1">
      <alignment horizontal="right"/>
    </xf>
    <xf numFmtId="0" fontId="53" fillId="0" borderId="0" xfId="11" applyFont="1" applyFill="1" applyBorder="1"/>
    <xf numFmtId="0" fontId="3" fillId="0" borderId="0" xfId="11" applyFont="1" applyFill="1" applyBorder="1"/>
    <xf numFmtId="177" fontId="54" fillId="0" borderId="0" xfId="10" applyFont="1" applyFill="1"/>
    <xf numFmtId="186" fontId="75" fillId="0" borderId="0" xfId="11" applyNumberFormat="1" applyFont="1" applyFill="1" applyBorder="1"/>
    <xf numFmtId="0" fontId="75" fillId="0" borderId="0" xfId="11" applyFont="1" applyFill="1" applyBorder="1"/>
    <xf numFmtId="0" fontId="52" fillId="0" borderId="0" xfId="11" applyFont="1" applyFill="1" applyBorder="1"/>
    <xf numFmtId="0" fontId="41" fillId="0" borderId="0" xfId="11" applyFont="1" applyFill="1" applyBorder="1" applyAlignment="1">
      <alignment horizontal="center"/>
    </xf>
    <xf numFmtId="164" fontId="54" fillId="0" borderId="0" xfId="11" applyNumberFormat="1" applyFont="1" applyFill="1"/>
    <xf numFmtId="0" fontId="46" fillId="0" borderId="0" xfId="11" applyFont="1" applyFill="1" applyProtection="1"/>
    <xf numFmtId="0" fontId="52" fillId="0" borderId="0" xfId="11" applyFont="1" applyFill="1" applyBorder="1" applyAlignment="1">
      <alignment horizontal="right"/>
    </xf>
    <xf numFmtId="0" fontId="77" fillId="0" borderId="0" xfId="11" applyFont="1" applyFill="1"/>
    <xf numFmtId="0" fontId="78" fillId="0" borderId="0" xfId="11" applyFont="1" applyFill="1" applyAlignment="1">
      <alignment horizontal="right"/>
    </xf>
    <xf numFmtId="0" fontId="46" fillId="0" borderId="0" xfId="11" applyFont="1" applyFill="1" applyAlignment="1">
      <alignment horizontal="right"/>
    </xf>
    <xf numFmtId="0" fontId="78" fillId="0" borderId="0" xfId="11" applyFont="1" applyFill="1" applyAlignment="1"/>
    <xf numFmtId="0" fontId="78" fillId="0" borderId="0" xfId="11" applyFont="1" applyFill="1" applyAlignment="1">
      <alignment wrapText="1"/>
    </xf>
    <xf numFmtId="0" fontId="78" fillId="0" borderId="0" xfId="11" applyFont="1" applyFill="1" applyBorder="1" applyAlignment="1" applyProtection="1">
      <alignment horizontal="center"/>
    </xf>
    <xf numFmtId="4" fontId="52" fillId="0" borderId="0" xfId="11" applyNumberFormat="1" applyFont="1" applyFill="1" applyBorder="1" applyAlignment="1">
      <alignment horizontal="right" vertical="top"/>
    </xf>
    <xf numFmtId="2" fontId="46" fillId="0" borderId="0" xfId="11" applyNumberFormat="1" applyFont="1" applyFill="1" applyProtection="1"/>
    <xf numFmtId="0" fontId="46" fillId="0" borderId="0" xfId="11" applyFont="1" applyFill="1" applyAlignment="1" applyProtection="1">
      <alignment horizontal="center"/>
    </xf>
    <xf numFmtId="9" fontId="46" fillId="0" borderId="0" xfId="9" applyFont="1" applyFill="1" applyAlignment="1" applyProtection="1"/>
    <xf numFmtId="2" fontId="46" fillId="0" borderId="0" xfId="11" applyNumberFormat="1" applyFont="1" applyFill="1" applyAlignment="1" applyProtection="1">
      <alignment horizontal="center" vertical="top"/>
    </xf>
    <xf numFmtId="4" fontId="46" fillId="0" borderId="0" xfId="11" applyNumberFormat="1" applyFont="1" applyFill="1" applyAlignment="1" applyProtection="1">
      <alignment horizontal="right"/>
    </xf>
    <xf numFmtId="0" fontId="79" fillId="0" borderId="0" xfId="11" applyFont="1" applyFill="1" applyBorder="1" applyAlignment="1">
      <alignment horizontal="left" vertical="center"/>
    </xf>
    <xf numFmtId="0" fontId="80" fillId="0" borderId="0" xfId="11" applyFont="1" applyFill="1" applyBorder="1" applyAlignment="1">
      <alignment vertical="center"/>
    </xf>
    <xf numFmtId="177" fontId="81" fillId="0" borderId="0" xfId="10" applyFont="1" applyFill="1" applyBorder="1" applyAlignment="1">
      <alignment horizontal="center" vertical="center"/>
    </xf>
    <xf numFmtId="4" fontId="3" fillId="0" borderId="0" xfId="11" applyNumberFormat="1" applyFont="1" applyFill="1"/>
    <xf numFmtId="4" fontId="3" fillId="0" borderId="0" xfId="11" applyNumberFormat="1" applyFont="1" applyFill="1" applyBorder="1"/>
    <xf numFmtId="177" fontId="82" fillId="0" borderId="0" xfId="10" applyFont="1" applyFill="1" applyBorder="1"/>
    <xf numFmtId="177" fontId="54" fillId="0" borderId="0" xfId="10" applyFont="1" applyFill="1" applyBorder="1"/>
    <xf numFmtId="0" fontId="54" fillId="0" borderId="0" xfId="11" applyFont="1" applyFill="1" applyBorder="1"/>
    <xf numFmtId="0" fontId="46" fillId="0" borderId="0" xfId="11" applyFont="1" applyFill="1" applyAlignment="1" applyProtection="1">
      <alignment horizontal="left" wrapText="1"/>
    </xf>
    <xf numFmtId="2" fontId="46" fillId="0" borderId="0" xfId="11" applyNumberFormat="1" applyFont="1" applyFill="1" applyAlignment="1" applyProtection="1">
      <alignment horizontal="center"/>
    </xf>
    <xf numFmtId="0" fontId="79" fillId="0" borderId="0" xfId="11" applyFont="1" applyFill="1" applyBorder="1" applyAlignment="1">
      <alignment vertical="center"/>
    </xf>
    <xf numFmtId="4" fontId="79" fillId="0" borderId="0" xfId="11" applyNumberFormat="1" applyFont="1" applyFill="1" applyBorder="1" applyAlignment="1">
      <alignment horizontal="right" vertical="center"/>
    </xf>
    <xf numFmtId="0" fontId="78" fillId="0" borderId="0" xfId="11" applyFont="1" applyFill="1" applyAlignment="1">
      <alignment horizontal="center"/>
    </xf>
    <xf numFmtId="0" fontId="78" fillId="0" borderId="0" xfId="11" applyFont="1" applyFill="1" applyAlignment="1" applyProtection="1">
      <alignment horizontal="left"/>
    </xf>
    <xf numFmtId="0" fontId="77" fillId="0" borderId="0" xfId="11" applyFont="1" applyFill="1" applyAlignment="1" applyProtection="1">
      <alignment horizontal="left"/>
    </xf>
    <xf numFmtId="0" fontId="78" fillId="0" borderId="0" xfId="11" applyFont="1" applyFill="1"/>
    <xf numFmtId="177" fontId="83" fillId="0" borderId="0" xfId="10" applyFont="1" applyFill="1" applyBorder="1"/>
    <xf numFmtId="0" fontId="3" fillId="0" borderId="0" xfId="11" applyFont="1" applyFill="1" applyAlignment="1">
      <alignment horizontal="right" vertical="top"/>
    </xf>
    <xf numFmtId="0" fontId="46" fillId="0" borderId="0" xfId="11" applyFont="1" applyFill="1" applyAlignment="1" applyProtection="1">
      <alignment horizontal="left" vertical="top"/>
    </xf>
    <xf numFmtId="0" fontId="46" fillId="0" borderId="0" xfId="11" applyFont="1" applyFill="1" applyAlignment="1">
      <alignment horizontal="center" vertical="top"/>
    </xf>
    <xf numFmtId="0" fontId="46" fillId="0" borderId="0" xfId="11" applyFont="1" applyFill="1" applyAlignment="1">
      <alignment horizontal="center"/>
    </xf>
    <xf numFmtId="0" fontId="46" fillId="0" borderId="0" xfId="11" applyFont="1" applyFill="1" applyAlignment="1" applyProtection="1">
      <alignment horizontal="center" vertical="top"/>
    </xf>
    <xf numFmtId="39" fontId="46" fillId="0" borderId="0" xfId="11" applyNumberFormat="1" applyFont="1" applyFill="1" applyAlignment="1" applyProtection="1">
      <alignment vertical="top"/>
    </xf>
    <xf numFmtId="2" fontId="3" fillId="0" borderId="0" xfId="11" applyNumberFormat="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54" fillId="0" borderId="0" xfId="11" applyFont="1" applyFill="1" applyBorder="1" applyAlignment="1">
      <alignment vertical="top"/>
    </xf>
    <xf numFmtId="0" fontId="54" fillId="0" borderId="0" xfId="11" applyFont="1" applyFill="1" applyAlignment="1">
      <alignment vertical="top"/>
    </xf>
    <xf numFmtId="0" fontId="46" fillId="0" borderId="0" xfId="11" applyFont="1" applyFill="1" applyAlignment="1" applyProtection="1">
      <alignment horizontal="left" vertical="top" wrapText="1"/>
    </xf>
    <xf numFmtId="2" fontId="46" fillId="0" borderId="0" xfId="10" applyNumberFormat="1" applyFont="1" applyFill="1" applyAlignment="1"/>
    <xf numFmtId="0" fontId="80" fillId="0" borderId="0" xfId="11" applyFont="1" applyFill="1" applyBorder="1" applyAlignment="1" applyProtection="1">
      <alignment horizontal="fill" vertical="center"/>
    </xf>
    <xf numFmtId="1" fontId="46" fillId="0" borderId="0" xfId="11" applyNumberFormat="1" applyFont="1" applyFill="1" applyAlignment="1">
      <alignment horizontal="center"/>
    </xf>
    <xf numFmtId="177" fontId="3" fillId="0" borderId="0" xfId="10" applyFont="1" applyFill="1" applyBorder="1"/>
    <xf numFmtId="0" fontId="78" fillId="0" borderId="0" xfId="11" applyFont="1" applyFill="1" applyBorder="1" applyAlignment="1">
      <alignment horizontal="right" vertical="center"/>
    </xf>
    <xf numFmtId="0" fontId="46" fillId="0" borderId="0" xfId="11" applyFont="1" applyFill="1" applyBorder="1" applyAlignment="1">
      <alignment horizontal="right" vertical="center"/>
    </xf>
    <xf numFmtId="0" fontId="78" fillId="0" borderId="0" xfId="11" applyFont="1" applyFill="1" applyBorder="1" applyAlignment="1">
      <alignment vertical="center"/>
    </xf>
    <xf numFmtId="2" fontId="3" fillId="0" borderId="0" xfId="11" applyNumberFormat="1" applyFont="1" applyFill="1" applyBorder="1"/>
    <xf numFmtId="0" fontId="77" fillId="0" borderId="0" xfId="11" applyFont="1" applyFill="1" applyBorder="1" applyAlignment="1" applyProtection="1">
      <alignment horizontal="left" vertical="center"/>
    </xf>
    <xf numFmtId="0" fontId="46" fillId="0" borderId="0" xfId="11" applyFont="1" applyFill="1" applyBorder="1" applyAlignment="1">
      <alignment vertical="center"/>
    </xf>
    <xf numFmtId="0" fontId="46" fillId="0" borderId="0" xfId="11" applyFont="1" applyFill="1" applyBorder="1" applyAlignment="1" applyProtection="1">
      <alignment horizontal="center" vertical="center"/>
    </xf>
    <xf numFmtId="39" fontId="46" fillId="0" borderId="0" xfId="11" applyNumberFormat="1" applyFont="1" applyFill="1" applyBorder="1" applyAlignment="1" applyProtection="1">
      <alignment vertical="center"/>
    </xf>
    <xf numFmtId="0" fontId="54" fillId="0" borderId="0" xfId="11" applyFont="1" applyFill="1" applyAlignment="1" applyProtection="1">
      <alignment horizontal="left"/>
    </xf>
    <xf numFmtId="0" fontId="46" fillId="0" borderId="0" xfId="11" applyFont="1" applyFill="1" applyBorder="1" applyAlignment="1" applyProtection="1">
      <alignment horizontal="left" vertical="center"/>
    </xf>
    <xf numFmtId="2" fontId="46" fillId="0" borderId="0" xfId="11" applyNumberFormat="1" applyFont="1" applyFill="1" applyBorder="1" applyAlignment="1" applyProtection="1">
      <alignment vertical="center"/>
    </xf>
    <xf numFmtId="12" fontId="46" fillId="0" borderId="0" xfId="11" applyNumberFormat="1" applyFont="1" applyFill="1" applyBorder="1" applyAlignment="1" applyProtection="1">
      <alignment vertical="center"/>
    </xf>
    <xf numFmtId="2" fontId="46" fillId="0" borderId="0" xfId="11" applyNumberFormat="1" applyFont="1" applyFill="1" applyBorder="1" applyAlignment="1" applyProtection="1">
      <alignment horizontal="center" vertical="center"/>
    </xf>
    <xf numFmtId="4" fontId="46" fillId="0" borderId="0" xfId="11" applyNumberFormat="1" applyFont="1" applyFill="1" applyBorder="1" applyAlignment="1" applyProtection="1">
      <alignment vertical="center"/>
    </xf>
    <xf numFmtId="0" fontId="77" fillId="0" borderId="0" xfId="11" applyFont="1" applyFill="1" applyBorder="1" applyAlignment="1">
      <alignment vertical="center"/>
    </xf>
    <xf numFmtId="0" fontId="46" fillId="0" borderId="0" xfId="11" applyFont="1" applyFill="1" applyBorder="1" applyAlignment="1">
      <alignment horizontal="center" vertical="center"/>
    </xf>
    <xf numFmtId="0" fontId="84" fillId="0" borderId="0" xfId="11" applyFont="1" applyFill="1" applyBorder="1" applyAlignment="1">
      <alignment horizontal="center" vertical="center"/>
    </xf>
    <xf numFmtId="0" fontId="3" fillId="0" borderId="0" xfId="11" applyFont="1" applyBorder="1" applyAlignment="1">
      <alignment vertical="center"/>
    </xf>
    <xf numFmtId="9" fontId="46" fillId="0" borderId="0" xfId="11" applyNumberFormat="1" applyFont="1" applyFill="1" applyAlignment="1">
      <alignment horizontal="center"/>
    </xf>
    <xf numFmtId="2" fontId="46" fillId="0" borderId="0" xfId="10" applyNumberFormat="1" applyFont="1" applyFill="1" applyAlignment="1">
      <alignment horizontal="center"/>
    </xf>
    <xf numFmtId="39" fontId="45" fillId="0" borderId="0" xfId="11" applyNumberFormat="1" applyFont="1" applyFill="1" applyProtection="1"/>
    <xf numFmtId="0" fontId="56" fillId="0" borderId="0" xfId="11" applyFont="1" applyFill="1"/>
    <xf numFmtId="9" fontId="46" fillId="0" borderId="0" xfId="11" applyNumberFormat="1" applyFont="1" applyFill="1" applyAlignment="1" applyProtection="1">
      <alignment horizontal="center"/>
    </xf>
    <xf numFmtId="0" fontId="52" fillId="0" borderId="0" xfId="11" applyFont="1" applyFill="1" applyBorder="1" applyAlignment="1">
      <alignment vertical="top"/>
    </xf>
    <xf numFmtId="39" fontId="54" fillId="0" borderId="0" xfId="11" applyNumberFormat="1" applyFont="1" applyFill="1" applyBorder="1" applyProtection="1"/>
    <xf numFmtId="9" fontId="46" fillId="0" borderId="0" xfId="11" applyNumberFormat="1" applyFont="1" applyFill="1" applyAlignment="1" applyProtection="1">
      <alignment horizontal="center" vertical="top"/>
    </xf>
    <xf numFmtId="0" fontId="52" fillId="0" borderId="0" xfId="11" applyFont="1" applyFill="1" applyAlignment="1">
      <alignment vertical="top"/>
    </xf>
    <xf numFmtId="0" fontId="53" fillId="0" borderId="0" xfId="11" applyFont="1" applyFill="1" applyAlignment="1">
      <alignment vertical="top"/>
    </xf>
    <xf numFmtId="2" fontId="3" fillId="0" borderId="0" xfId="11" applyNumberFormat="1" applyFont="1" applyFill="1" applyAlignment="1">
      <alignment horizontal="right"/>
    </xf>
    <xf numFmtId="0" fontId="82" fillId="0" borderId="0" xfId="11" applyFont="1" applyFill="1"/>
    <xf numFmtId="0" fontId="78" fillId="0" borderId="36" xfId="11" applyFont="1" applyFill="1" applyBorder="1" applyAlignment="1">
      <alignment vertical="center"/>
    </xf>
    <xf numFmtId="0" fontId="46" fillId="0" borderId="37" xfId="11" applyFont="1" applyFill="1" applyBorder="1" applyAlignment="1">
      <alignment vertical="center"/>
    </xf>
    <xf numFmtId="0" fontId="46" fillId="0" borderId="37" xfId="11" applyFont="1" applyFill="1" applyBorder="1" applyAlignment="1">
      <alignment horizontal="right" vertical="center"/>
    </xf>
    <xf numFmtId="0" fontId="46" fillId="0" borderId="37" xfId="11" applyFont="1" applyFill="1" applyBorder="1" applyAlignment="1">
      <alignment horizontal="center" vertical="center"/>
    </xf>
    <xf numFmtId="39" fontId="46" fillId="0" borderId="37" xfId="11" applyNumberFormat="1" applyFont="1" applyFill="1" applyBorder="1" applyAlignment="1" applyProtection="1">
      <alignment vertical="center"/>
    </xf>
    <xf numFmtId="39" fontId="46" fillId="0" borderId="38" xfId="11" applyNumberFormat="1" applyFont="1" applyFill="1" applyBorder="1" applyAlignment="1" applyProtection="1">
      <alignment vertical="center"/>
    </xf>
    <xf numFmtId="0" fontId="84" fillId="0" borderId="0" xfId="11" applyFont="1" applyFill="1" applyBorder="1" applyAlignment="1">
      <alignment vertical="center"/>
    </xf>
    <xf numFmtId="2" fontId="46" fillId="0" borderId="0" xfId="11" applyNumberFormat="1" applyFont="1" applyFill="1" applyAlignment="1" applyProtection="1">
      <alignment vertical="center"/>
    </xf>
    <xf numFmtId="9" fontId="46" fillId="0" borderId="0" xfId="11" applyNumberFormat="1" applyFont="1" applyFill="1" applyAlignment="1" applyProtection="1">
      <alignment horizontal="center" vertical="center"/>
    </xf>
    <xf numFmtId="0" fontId="46" fillId="0" borderId="0" xfId="11" applyFont="1" applyFill="1" applyAlignment="1" applyProtection="1">
      <alignment horizontal="center" vertical="center"/>
    </xf>
    <xf numFmtId="2" fontId="46" fillId="0" borderId="0" xfId="11" applyNumberFormat="1" applyFont="1" applyFill="1" applyAlignment="1" applyProtection="1">
      <alignment horizontal="center" vertical="center"/>
    </xf>
    <xf numFmtId="39" fontId="46" fillId="0" borderId="0" xfId="11" applyNumberFormat="1" applyFont="1" applyFill="1" applyAlignment="1" applyProtection="1">
      <alignment vertical="center"/>
    </xf>
    <xf numFmtId="0" fontId="52" fillId="0" borderId="0" xfId="11" applyFont="1" applyFill="1" applyBorder="1" applyAlignment="1">
      <alignment horizontal="right" vertical="top"/>
    </xf>
    <xf numFmtId="180" fontId="67" fillId="0" borderId="0" xfId="11" applyNumberFormat="1" applyFont="1" applyFill="1"/>
    <xf numFmtId="0" fontId="8" fillId="0" borderId="0" xfId="11" applyFont="1" applyFill="1" applyAlignment="1">
      <alignment horizontal="right"/>
    </xf>
    <xf numFmtId="0" fontId="45" fillId="8" borderId="0" xfId="11" applyFont="1" applyFill="1"/>
    <xf numFmtId="173" fontId="45" fillId="8" borderId="0" xfId="11" applyNumberFormat="1" applyFont="1" applyFill="1"/>
    <xf numFmtId="39" fontId="45" fillId="8" borderId="0" xfId="11" applyNumberFormat="1" applyFont="1" applyFill="1" applyProtection="1"/>
    <xf numFmtId="180" fontId="52" fillId="0" borderId="0" xfId="11" applyNumberFormat="1" applyFont="1" applyFill="1"/>
    <xf numFmtId="187" fontId="52" fillId="0" borderId="0" xfId="11" applyNumberFormat="1" applyFont="1" applyFill="1"/>
    <xf numFmtId="173" fontId="45" fillId="0" borderId="0" xfId="11" applyNumberFormat="1" applyFont="1" applyFill="1"/>
    <xf numFmtId="0" fontId="8" fillId="0" borderId="0" xfId="11" applyFont="1" applyFill="1" applyBorder="1"/>
    <xf numFmtId="0" fontId="85" fillId="0" borderId="0" xfId="11" applyFont="1" applyFill="1" applyBorder="1"/>
    <xf numFmtId="0" fontId="85" fillId="0" borderId="0" xfId="11" applyFont="1" applyFill="1"/>
    <xf numFmtId="10" fontId="46" fillId="0" borderId="0" xfId="9" applyNumberFormat="1" applyFont="1" applyFill="1"/>
    <xf numFmtId="39" fontId="45" fillId="8" borderId="39" xfId="11" applyNumberFormat="1" applyFont="1" applyFill="1" applyBorder="1" applyProtection="1"/>
    <xf numFmtId="177" fontId="3" fillId="0" borderId="0" xfId="10" applyFont="1" applyFill="1"/>
    <xf numFmtId="180" fontId="86" fillId="0" borderId="0" xfId="11" applyNumberFormat="1" applyFont="1" applyFill="1"/>
    <xf numFmtId="182" fontId="52" fillId="0" borderId="0" xfId="11" applyNumberFormat="1" applyFont="1" applyFill="1"/>
    <xf numFmtId="166" fontId="3" fillId="0" borderId="0" xfId="11" applyNumberFormat="1" applyFont="1" applyFill="1"/>
    <xf numFmtId="2" fontId="8" fillId="0" borderId="0" xfId="11" applyNumberFormat="1" applyFont="1" applyFill="1"/>
    <xf numFmtId="4" fontId="13" fillId="9" borderId="18" xfId="0" applyNumberFormat="1" applyFont="1" applyFill="1" applyBorder="1" applyAlignment="1" applyProtection="1">
      <alignment vertical="top"/>
      <protection locked="0"/>
    </xf>
    <xf numFmtId="0" fontId="19" fillId="4" borderId="0" xfId="7" applyFill="1">
      <alignment vertical="top"/>
    </xf>
    <xf numFmtId="0" fontId="19" fillId="9" borderId="0" xfId="7" applyFill="1">
      <alignment vertical="top"/>
    </xf>
    <xf numFmtId="2" fontId="10" fillId="9" borderId="19" xfId="0" applyNumberFormat="1" applyFont="1" applyFill="1" applyBorder="1" applyAlignment="1">
      <alignment vertical="center"/>
    </xf>
    <xf numFmtId="4" fontId="46" fillId="9" borderId="0" xfId="11" applyNumberFormat="1" applyFont="1" applyFill="1" applyAlignment="1" applyProtection="1">
      <alignment horizontal="right"/>
    </xf>
    <xf numFmtId="0" fontId="3" fillId="9" borderId="0" xfId="11" applyFont="1" applyFill="1"/>
    <xf numFmtId="2" fontId="46" fillId="9" borderId="0" xfId="10" applyNumberFormat="1" applyFont="1" applyFill="1" applyAlignment="1">
      <alignment vertical="top"/>
    </xf>
    <xf numFmtId="2" fontId="46" fillId="9" borderId="0" xfId="10" applyNumberFormat="1" applyFont="1" applyFill="1" applyAlignment="1"/>
    <xf numFmtId="2" fontId="46" fillId="9" borderId="0" xfId="11" applyNumberFormat="1" applyFont="1" applyFill="1" applyAlignment="1" applyProtection="1">
      <alignment horizontal="center"/>
    </xf>
    <xf numFmtId="4" fontId="46" fillId="9" borderId="0" xfId="11" applyNumberFormat="1" applyFont="1" applyFill="1" applyAlignment="1" applyProtection="1">
      <alignment horizontal="right" vertical="center"/>
    </xf>
    <xf numFmtId="2" fontId="5" fillId="4" borderId="26" xfId="0" applyNumberFormat="1" applyFont="1" applyFill="1" applyBorder="1" applyAlignment="1">
      <alignment horizontal="center" vertical="center"/>
    </xf>
    <xf numFmtId="2" fontId="5" fillId="4" borderId="16" xfId="0" applyNumberFormat="1" applyFont="1" applyFill="1" applyBorder="1" applyAlignment="1">
      <alignment horizontal="center" vertical="center"/>
    </xf>
    <xf numFmtId="2" fontId="10" fillId="4" borderId="21" xfId="0" applyNumberFormat="1" applyFont="1" applyFill="1" applyBorder="1" applyAlignment="1">
      <alignment horizontal="center" vertical="center"/>
    </xf>
    <xf numFmtId="2" fontId="5" fillId="4" borderId="21" xfId="0" applyNumberFormat="1" applyFont="1" applyFill="1" applyBorder="1" applyAlignment="1">
      <alignment horizontal="center" vertical="center"/>
    </xf>
    <xf numFmtId="2" fontId="10" fillId="4" borderId="7" xfId="0" applyNumberFormat="1" applyFont="1" applyFill="1" applyBorder="1" applyAlignment="1">
      <alignment horizontal="center" vertical="center"/>
    </xf>
    <xf numFmtId="2" fontId="10" fillId="4" borderId="30" xfId="0" applyNumberFormat="1" applyFont="1" applyFill="1" applyBorder="1" applyAlignment="1">
      <alignment horizontal="center" vertical="center"/>
    </xf>
    <xf numFmtId="2" fontId="5" fillId="0" borderId="18" xfId="1" applyNumberFormat="1" applyFont="1" applyFill="1" applyBorder="1" applyAlignment="1">
      <alignment horizontal="center" vertical="center" wrapText="1"/>
    </xf>
    <xf numFmtId="2" fontId="10" fillId="4" borderId="19" xfId="0" applyNumberFormat="1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5" fillId="0" borderId="33" xfId="3" applyFont="1" applyBorder="1" applyAlignment="1">
      <alignment horizontal="left" vertical="center" wrapText="1"/>
    </xf>
    <xf numFmtId="0" fontId="5" fillId="0" borderId="0" xfId="3" applyFont="1" applyBorder="1" applyAlignment="1">
      <alignment horizontal="left" vertical="center" wrapText="1"/>
    </xf>
    <xf numFmtId="0" fontId="5" fillId="0" borderId="4" xfId="3" applyFont="1" applyBorder="1" applyAlignment="1">
      <alignment horizontal="left" vertical="center" wrapText="1"/>
    </xf>
    <xf numFmtId="0" fontId="5" fillId="2" borderId="8" xfId="4" applyFont="1" applyFill="1" applyBorder="1" applyAlignment="1">
      <alignment horizontal="center" vertical="center"/>
    </xf>
    <xf numFmtId="0" fontId="5" fillId="2" borderId="2" xfId="4" applyFont="1" applyFill="1" applyBorder="1" applyAlignment="1">
      <alignment horizontal="center" vertical="center"/>
    </xf>
    <xf numFmtId="0" fontId="5" fillId="2" borderId="9" xfId="4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5" fillId="5" borderId="1" xfId="4" applyFont="1" applyFill="1" applyBorder="1" applyAlignment="1">
      <alignment horizontal="center" vertical="center" wrapText="1"/>
    </xf>
    <xf numFmtId="0" fontId="5" fillId="5" borderId="2" xfId="4" applyFont="1" applyFill="1" applyBorder="1" applyAlignment="1">
      <alignment horizontal="center" vertical="center" wrapText="1"/>
    </xf>
    <xf numFmtId="0" fontId="5" fillId="5" borderId="9" xfId="4" applyFont="1" applyFill="1" applyBorder="1" applyAlignment="1">
      <alignment horizontal="center" vertical="center" wrapText="1"/>
    </xf>
    <xf numFmtId="0" fontId="21" fillId="0" borderId="0" xfId="7" applyFont="1" applyAlignment="1">
      <alignment horizontal="left" vertical="top" wrapText="1" readingOrder="1"/>
    </xf>
    <xf numFmtId="0" fontId="22" fillId="0" borderId="0" xfId="7" applyFont="1" applyAlignment="1">
      <alignment horizontal="left" vertical="top"/>
    </xf>
    <xf numFmtId="0" fontId="21" fillId="0" borderId="0" xfId="7" applyFont="1" applyAlignment="1">
      <alignment horizontal="right" vertical="top" wrapText="1" readingOrder="1"/>
    </xf>
    <xf numFmtId="0" fontId="22" fillId="0" borderId="0" xfId="7" applyFont="1" applyAlignment="1">
      <alignment horizontal="right" vertical="top"/>
    </xf>
    <xf numFmtId="0" fontId="23" fillId="0" borderId="0" xfId="7" applyFont="1" applyAlignment="1">
      <alignment horizontal="center" vertical="top" wrapText="1" readingOrder="1"/>
    </xf>
    <xf numFmtId="0" fontId="22" fillId="0" borderId="0" xfId="7" applyFont="1" applyAlignment="1">
      <alignment horizontal="left" vertical="top" wrapText="1" readingOrder="1"/>
    </xf>
    <xf numFmtId="0" fontId="22" fillId="0" borderId="0" xfId="7" applyFont="1" applyAlignment="1">
      <alignment horizontal="left" vertical="top" wrapText="1"/>
    </xf>
    <xf numFmtId="0" fontId="30" fillId="0" borderId="0" xfId="7" applyFont="1" applyAlignment="1">
      <alignment horizontal="left" vertical="top"/>
    </xf>
    <xf numFmtId="0" fontId="31" fillId="0" borderId="0" xfId="7" applyFont="1" applyAlignment="1">
      <alignment horizontal="left" vertical="top" wrapText="1"/>
    </xf>
    <xf numFmtId="4" fontId="31" fillId="0" borderId="0" xfId="7" applyNumberFormat="1" applyFont="1" applyAlignment="1">
      <alignment horizontal="right" vertical="top"/>
    </xf>
    <xf numFmtId="0" fontId="32" fillId="0" borderId="0" xfId="7" applyFont="1" applyAlignment="1">
      <alignment horizontal="left" vertical="top"/>
    </xf>
    <xf numFmtId="0" fontId="32" fillId="0" borderId="0" xfId="7" applyFont="1" applyAlignment="1">
      <alignment horizontal="left" vertical="top" wrapText="1"/>
    </xf>
    <xf numFmtId="4" fontId="32" fillId="0" borderId="0" xfId="7" applyNumberFormat="1" applyFont="1" applyAlignment="1">
      <alignment horizontal="right" vertical="top"/>
    </xf>
    <xf numFmtId="4" fontId="32" fillId="9" borderId="0" xfId="7" applyNumberFormat="1" applyFont="1" applyFill="1" applyAlignment="1">
      <alignment horizontal="right" vertical="top"/>
    </xf>
    <xf numFmtId="0" fontId="26" fillId="0" borderId="0" xfId="7" applyFont="1" applyAlignment="1">
      <alignment horizontal="left" vertical="top"/>
    </xf>
    <xf numFmtId="0" fontId="27" fillId="0" borderId="0" xfId="7" applyFont="1" applyAlignment="1">
      <alignment horizontal="left" vertical="top" wrapText="1"/>
    </xf>
    <xf numFmtId="4" fontId="27" fillId="0" borderId="0" xfId="7" applyNumberFormat="1" applyFont="1" applyAlignment="1">
      <alignment horizontal="right" vertical="top"/>
    </xf>
    <xf numFmtId="0" fontId="38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 wrapText="1"/>
    </xf>
    <xf numFmtId="4" fontId="39" fillId="0" borderId="0" xfId="0" applyNumberFormat="1" applyFont="1" applyAlignment="1">
      <alignment horizontal="right" vertical="top"/>
    </xf>
    <xf numFmtId="0" fontId="22" fillId="0" borderId="0" xfId="7" applyFont="1" applyAlignment="1">
      <alignment horizontal="center" vertical="top"/>
    </xf>
    <xf numFmtId="0" fontId="24" fillId="0" borderId="0" xfId="7" applyFont="1" applyAlignment="1">
      <alignment horizontal="left" vertical="top"/>
    </xf>
    <xf numFmtId="0" fontId="25" fillId="0" borderId="0" xfId="7" applyFont="1" applyAlignment="1">
      <alignment horizontal="left" vertical="top" wrapText="1"/>
    </xf>
    <xf numFmtId="4" fontId="25" fillId="0" borderId="0" xfId="7" applyNumberFormat="1" applyFont="1" applyAlignment="1">
      <alignment horizontal="right" vertical="top"/>
    </xf>
    <xf numFmtId="0" fontId="33" fillId="0" borderId="0" xfId="7" applyFont="1" applyAlignment="1">
      <alignment horizontal="left" vertical="top"/>
    </xf>
    <xf numFmtId="0" fontId="34" fillId="0" borderId="0" xfId="7" applyFont="1" applyAlignment="1">
      <alignment horizontal="left" vertical="top" wrapText="1"/>
    </xf>
    <xf numFmtId="4" fontId="34" fillId="0" borderId="0" xfId="7" applyNumberFormat="1" applyFont="1" applyAlignment="1">
      <alignment horizontal="right" vertical="top"/>
    </xf>
    <xf numFmtId="0" fontId="32" fillId="0" borderId="0" xfId="7" applyFont="1" applyAlignment="1">
      <alignment horizontal="left" vertical="top" wrapText="1" readingOrder="1"/>
    </xf>
    <xf numFmtId="0" fontId="28" fillId="0" borderId="0" xfId="7" applyFont="1" applyAlignment="1">
      <alignment horizontal="left" vertical="top"/>
    </xf>
    <xf numFmtId="0" fontId="29" fillId="0" borderId="0" xfId="7" applyFont="1" applyAlignment="1">
      <alignment horizontal="left" vertical="top" wrapText="1"/>
    </xf>
    <xf numFmtId="4" fontId="29" fillId="0" borderId="0" xfId="7" applyNumberFormat="1" applyFont="1" applyAlignment="1">
      <alignment horizontal="right" vertical="top"/>
    </xf>
    <xf numFmtId="0" fontId="35" fillId="0" borderId="0" xfId="7" applyFont="1" applyAlignment="1">
      <alignment horizontal="left" vertical="top"/>
    </xf>
    <xf numFmtId="0" fontId="36" fillId="0" borderId="0" xfId="7" applyFont="1" applyAlignment="1">
      <alignment horizontal="left" vertical="top" wrapText="1"/>
    </xf>
    <xf numFmtId="4" fontId="36" fillId="0" borderId="0" xfId="7" applyNumberFormat="1" applyFont="1" applyAlignment="1">
      <alignment horizontal="right" vertical="top"/>
    </xf>
    <xf numFmtId="0" fontId="34" fillId="0" borderId="0" xfId="7" applyFont="1" applyAlignment="1">
      <alignment horizontal="left" vertical="top" wrapText="1" readingOrder="1"/>
    </xf>
    <xf numFmtId="0" fontId="37" fillId="0" borderId="0" xfId="7" applyFont="1" applyAlignment="1">
      <alignment horizontal="left" vertical="top" wrapText="1"/>
    </xf>
    <xf numFmtId="0" fontId="29" fillId="0" borderId="0" xfId="7" applyFont="1" applyAlignment="1">
      <alignment horizontal="left" vertical="top" wrapText="1" readingOrder="1"/>
    </xf>
    <xf numFmtId="0" fontId="76" fillId="0" borderId="0" xfId="11" applyFont="1" applyFill="1" applyBorder="1" applyAlignment="1">
      <alignment horizontal="center"/>
    </xf>
    <xf numFmtId="0" fontId="78" fillId="0" borderId="0" xfId="11" applyFont="1" applyFill="1" applyAlignment="1">
      <alignment horizontal="center"/>
    </xf>
    <xf numFmtId="0" fontId="46" fillId="0" borderId="0" xfId="11" applyFont="1" applyFill="1" applyAlignment="1" applyProtection="1">
      <alignment horizontal="left" vertical="top" wrapText="1"/>
    </xf>
    <xf numFmtId="0" fontId="8" fillId="0" borderId="0" xfId="11" applyFont="1" applyFill="1" applyBorder="1" applyAlignment="1" applyProtection="1">
      <alignment horizontal="center" vertical="top" wrapText="1"/>
    </xf>
    <xf numFmtId="0" fontId="57" fillId="0" borderId="0" xfId="11" applyFont="1" applyFill="1" applyAlignment="1" applyProtection="1">
      <alignment horizontal="center"/>
    </xf>
    <xf numFmtId="0" fontId="3" fillId="4" borderId="0" xfId="11" quotePrefix="1" applyFont="1" applyFill="1" applyAlignment="1">
      <alignment horizontal="left" vertical="center" wrapText="1"/>
    </xf>
    <xf numFmtId="0" fontId="44" fillId="0" borderId="35" xfId="8" applyFont="1" applyFill="1" applyBorder="1" applyAlignment="1" applyProtection="1">
      <alignment horizontal="center" vertical="center"/>
    </xf>
    <xf numFmtId="0" fontId="8" fillId="0" borderId="0" xfId="8" applyFont="1" applyFill="1" applyBorder="1" applyAlignment="1" applyProtection="1">
      <alignment horizontal="center" vertical="center" wrapText="1"/>
    </xf>
    <xf numFmtId="0" fontId="8" fillId="0" borderId="0" xfId="8" applyFont="1" applyFill="1" applyBorder="1" applyAlignment="1" applyProtection="1">
      <alignment horizontal="center" wrapText="1"/>
    </xf>
    <xf numFmtId="0" fontId="8" fillId="0" borderId="0" xfId="8" applyFont="1" applyFill="1" applyBorder="1" applyAlignment="1" applyProtection="1">
      <alignment horizontal="center"/>
    </xf>
    <xf numFmtId="188" fontId="3" fillId="0" borderId="0" xfId="8" applyNumberFormat="1" applyFont="1" applyFill="1" applyAlignment="1">
      <alignment horizontal="center"/>
    </xf>
    <xf numFmtId="14" fontId="8" fillId="0" borderId="35" xfId="8" applyNumberFormat="1" applyFont="1" applyFill="1" applyBorder="1" applyAlignment="1">
      <alignment horizontal="right"/>
    </xf>
    <xf numFmtId="171" fontId="8" fillId="0" borderId="35" xfId="8" applyNumberFormat="1" applyFont="1" applyFill="1" applyBorder="1" applyAlignment="1">
      <alignment horizontal="center"/>
    </xf>
    <xf numFmtId="0" fontId="8" fillId="0" borderId="35" xfId="8" applyFont="1" applyFill="1" applyBorder="1" applyAlignment="1">
      <alignment horizontal="center"/>
    </xf>
  </cellXfs>
  <cellStyles count="13">
    <cellStyle name="Millares" xfId="1" builtinId="3"/>
    <cellStyle name="Millares 2" xfId="10"/>
    <cellStyle name="Normal" xfId="0" builtinId="0"/>
    <cellStyle name="Normal 2" xfId="7"/>
    <cellStyle name="Normal 2 2" xfId="5"/>
    <cellStyle name="Normal 2 2 2" xfId="8"/>
    <cellStyle name="Normal 3" xfId="11"/>
    <cellStyle name="Normal_01 PPTO RESUMEN CAJAMARQUILLA" xfId="4"/>
    <cellStyle name="Normal_costos inversion CHORRILLOS (08-11-07)" xfId="2"/>
    <cellStyle name="Normal_Hoja1" xfId="12"/>
    <cellStyle name="Normal_Prespto Anteproy Chorrillos" xfId="3"/>
    <cellStyle name="Porcentaje" xfId="6" builtinId="5"/>
    <cellStyle name="Porcentaje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ipo\e\BolivarDefinitivo\CALC%20DEMANDA%20%20AP%20Y%20ALC-FINAL-S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LC%20DEMANDA%20%20AP%20Y%20ALC-FINAL-S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ntrol%20de%20Calidad\C.ROSALES2002\BCEOM1\4SANRA~1\VOL-I\CONSRA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e2t203l\chala\Users\jgallardoc\Documents\Documentos%20PNSU\TDR%20Y%20RTM%20PNSU\CHALLHUAHUACHO\PERSONALCRA\Internet%20Satipo\PERFIL%20SATIPO%20VERSION%20CARMEN\CALC%20DEMANDA%20%20AP%20Y%20ALC-FINAL-S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nix\ANTEPROYECTO%20PARTES%20ALTAS%20HUAYCAN\BolivarDefinitivo\CALC%20DEMANDA%20%20AP%20Y%20ALC-FINAL-S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5.-%20Gastos%20generales%202020/A.-%20Desagregado%20de%20Gastos%20Generales%20Coata-Puno%20-%20Etapa%20II%20-%20Modif%2015-07-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norenav/Downloads/9%20DGG_Rehabilitaci&#243;n%20Reservor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Hoja2"/>
      <sheetName val="Inv ALt 1"/>
      <sheetName val="Inv ALt 2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osram"/>
      <sheetName val="Rejsramon"/>
      <sheetName val="Imhsramon"/>
      <sheetName val="Lagsramon"/>
      <sheetName val="Bowsramon"/>
      <sheetName val="Modsramon"/>
      <sheetName val="Lagsram2"/>
      <sheetName val="Module1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Demanda Agua"/>
      <sheetName val="Demanda Alcantarillado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NºLagunas"/>
      <sheetName val="AreaLaguna"/>
      <sheetName val="Tanq.Imhoff"/>
      <sheetName val="DeficitOxig.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SUM PRESUPUESTO"/>
      <sheetName val="FORMATO GG Y U"/>
      <sheetName val="REMUNERACIONES "/>
      <sheetName val="Pasajes"/>
      <sheetName val="alimentacion"/>
      <sheetName val="CARTAS FIANZAS"/>
      <sheetName val="Seguros "/>
      <sheetName val="3.Seguros"/>
      <sheetName val="1.GGFijos (2)"/>
      <sheetName val="Seguros  (2)"/>
    </sheetNames>
    <sheetDataSet>
      <sheetData sheetId="0">
        <row r="4">
          <cell r="D4" t="str">
            <v>PUNO -PUNO-COATA</v>
          </cell>
        </row>
      </sheetData>
      <sheetData sheetId="1">
        <row r="2">
          <cell r="D2" t="str">
            <v>MEJORAMIENTO Y AMPLIACIÓN DEL SISTEMA INTEGRAL DE AGUA POTABLE Y SANEAMIENTO EN LAS LOCALIDADES DE COATA, SUCASCO Y ALMOZANCHE, DISTRITO DE COATA - PUNO – PUNO  CODIGO SNIP 252016 - ETAPA II</v>
          </cell>
        </row>
        <row r="40">
          <cell r="J40">
            <v>396951.55000000005</v>
          </cell>
        </row>
        <row r="108">
          <cell r="J108">
            <v>2221782.2200000011</v>
          </cell>
        </row>
      </sheetData>
      <sheetData sheetId="2">
        <row r="5">
          <cell r="N5">
            <v>18978.175463833333</v>
          </cell>
        </row>
      </sheetData>
      <sheetData sheetId="3">
        <row r="28">
          <cell r="G28">
            <v>47380</v>
          </cell>
        </row>
      </sheetData>
      <sheetData sheetId="4">
        <row r="32">
          <cell r="G32">
            <v>116715</v>
          </cell>
        </row>
      </sheetData>
      <sheetData sheetId="5">
        <row r="19">
          <cell r="C19">
            <v>25267.39</v>
          </cell>
        </row>
      </sheetData>
      <sheetData sheetId="6">
        <row r="21">
          <cell r="M21">
            <v>23260.31</v>
          </cell>
        </row>
      </sheetData>
      <sheetData sheetId="7">
        <row r="38">
          <cell r="F38">
            <v>8376.4045662100452</v>
          </cell>
        </row>
      </sheetData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resumen"/>
      <sheetName val="GGU_BASE"/>
      <sheetName val="EPP"/>
      <sheetName val="SALARIO"/>
      <sheetName val="Hoja1"/>
      <sheetName val="Aliment"/>
      <sheetName val="PASAJES"/>
      <sheetName val="1.GGFijos"/>
      <sheetName val="HONORARIOS 2016 INCL. B.SOC."/>
      <sheetName val="2.CostoK"/>
      <sheetName val="3.Seguros"/>
      <sheetName val="4.N.Obreros"/>
      <sheetName val="COSTO AUT MUNIC"/>
      <sheetName val="EPC"/>
      <sheetName val="6.RNP"/>
      <sheetName val="7.mobiliario eq tec"/>
    </sheetNames>
    <sheetDataSet>
      <sheetData sheetId="0"/>
      <sheetData sheetId="1"/>
      <sheetData sheetId="2">
        <row r="2">
          <cell r="C2" t="str">
            <v>“REPARACIÓN DE RESERVORIO; EN EL (LA) R-256 Y R-257 UBICADOS EN LAS TORRES DE LIMATAMBO EN EL DISTRITO DE SAN BORJA, PROVINCIA LIMA, DEPARTAMENTO LIMA”</v>
          </cell>
        </row>
        <row r="4">
          <cell r="D4">
            <v>44469</v>
          </cell>
        </row>
        <row r="8">
          <cell r="C8" t="str">
            <v>Plazo de la ejecucion de obra</v>
          </cell>
          <cell r="J8">
            <v>8</v>
          </cell>
        </row>
        <row r="9">
          <cell r="J9">
            <v>8</v>
          </cell>
        </row>
      </sheetData>
      <sheetData sheetId="3"/>
      <sheetData sheetId="4"/>
      <sheetData sheetId="5"/>
      <sheetData sheetId="6"/>
      <sheetData sheetId="7"/>
      <sheetData sheetId="8">
        <row r="32">
          <cell r="G32">
            <v>14255.6369344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C2:AY35"/>
  <sheetViews>
    <sheetView showGridLines="0" view="pageBreakPreview" topLeftCell="A19" zoomScale="115" zoomScaleNormal="80" zoomScaleSheetLayoutView="115" workbookViewId="0">
      <selection activeCell="F34" sqref="F34"/>
    </sheetView>
  </sheetViews>
  <sheetFormatPr baseColWidth="10" defaultColWidth="11.42578125" defaultRowHeight="12" x14ac:dyDescent="0.25"/>
  <cols>
    <col min="1" max="1" width="11.42578125" style="1"/>
    <col min="2" max="2" width="1.7109375" style="1" customWidth="1"/>
    <col min="3" max="3" width="14.28515625" style="1" customWidth="1"/>
    <col min="4" max="4" width="5.140625" style="1" customWidth="1"/>
    <col min="5" max="5" width="20.28515625" style="1" customWidth="1"/>
    <col min="6" max="6" width="14.5703125" style="1" bestFit="1" customWidth="1"/>
    <col min="7" max="7" width="13.28515625" style="1" customWidth="1"/>
    <col min="8" max="8" width="24.7109375" style="1" customWidth="1"/>
    <col min="9" max="9" width="21.7109375" style="1" bestFit="1" customWidth="1"/>
    <col min="10" max="10" width="4.85546875" style="1" customWidth="1"/>
    <col min="11" max="11" width="14.140625" style="2" hidden="1" customWidth="1"/>
    <col min="12" max="12" width="21.7109375" style="1" hidden="1" customWidth="1"/>
    <col min="13" max="13" width="19.7109375" style="1" hidden="1" customWidth="1"/>
    <col min="14" max="14" width="13.140625" style="1" hidden="1" customWidth="1"/>
    <col min="15" max="15" width="19.140625" style="1" hidden="1" customWidth="1"/>
    <col min="16" max="19" width="11.42578125" style="1" hidden="1" customWidth="1"/>
    <col min="20" max="20" width="0" style="1" hidden="1" customWidth="1"/>
    <col min="21" max="21" width="15.28515625" style="1" hidden="1" customWidth="1"/>
    <col min="22" max="46" width="0" style="1" hidden="1" customWidth="1"/>
    <col min="47" max="47" width="16.28515625" style="1" customWidth="1"/>
    <col min="48" max="48" width="12.7109375" style="1" customWidth="1"/>
    <col min="49" max="16384" width="11.42578125" style="1"/>
  </cols>
  <sheetData>
    <row r="2" spans="3:51" ht="12.75" thickBot="1" x14ac:dyDescent="0.3">
      <c r="AU2" s="26"/>
    </row>
    <row r="3" spans="3:51" s="5" customFormat="1" ht="26.45" customHeight="1" thickBot="1" x14ac:dyDescent="0.3">
      <c r="C3" s="447" t="s">
        <v>26</v>
      </c>
      <c r="D3" s="448"/>
      <c r="E3" s="448"/>
      <c r="F3" s="448"/>
      <c r="G3" s="448"/>
      <c r="H3" s="448"/>
      <c r="I3" s="449"/>
      <c r="J3" s="3"/>
      <c r="K3" s="4"/>
      <c r="AU3" s="37"/>
    </row>
    <row r="4" spans="3:51" s="8" customFormat="1" ht="39.75" customHeight="1" x14ac:dyDescent="0.25">
      <c r="C4" s="450" t="s">
        <v>13</v>
      </c>
      <c r="D4" s="451"/>
      <c r="E4" s="451"/>
      <c r="F4" s="451"/>
      <c r="G4" s="451"/>
      <c r="H4" s="451"/>
      <c r="I4" s="452"/>
      <c r="J4" s="6"/>
      <c r="K4" s="7"/>
      <c r="AU4" s="37"/>
    </row>
    <row r="5" spans="3:51" s="8" customFormat="1" ht="16.5" customHeight="1" x14ac:dyDescent="0.25">
      <c r="C5" s="100" t="s">
        <v>14</v>
      </c>
      <c r="D5" s="101"/>
      <c r="E5" s="101"/>
      <c r="F5" s="101"/>
      <c r="G5" s="101"/>
      <c r="H5" s="101"/>
      <c r="I5" s="9"/>
      <c r="J5" s="10"/>
      <c r="K5" s="7"/>
      <c r="AU5" s="37"/>
    </row>
    <row r="6" spans="3:51" s="5" customFormat="1" ht="18" customHeight="1" thickBot="1" x14ac:dyDescent="0.3">
      <c r="C6" s="102">
        <v>44469</v>
      </c>
      <c r="D6" s="11"/>
      <c r="E6" s="11"/>
      <c r="F6" s="11"/>
      <c r="G6" s="11"/>
      <c r="H6" s="11"/>
      <c r="I6" s="12"/>
      <c r="J6" s="13"/>
      <c r="K6" s="14"/>
      <c r="AU6" s="37"/>
    </row>
    <row r="7" spans="3:51" s="18" customFormat="1" ht="60.75" customHeight="1" thickBot="1" x14ac:dyDescent="0.3">
      <c r="C7" s="103" t="s">
        <v>0</v>
      </c>
      <c r="D7" s="453" t="s">
        <v>1</v>
      </c>
      <c r="E7" s="454"/>
      <c r="F7" s="454"/>
      <c r="G7" s="455"/>
      <c r="H7" s="15" t="s">
        <v>10</v>
      </c>
      <c r="I7" s="16" t="s">
        <v>15</v>
      </c>
      <c r="J7" s="17"/>
      <c r="K7" s="2"/>
      <c r="AU7" s="26"/>
    </row>
    <row r="8" spans="3:51" ht="17.100000000000001" customHeight="1" x14ac:dyDescent="0.25">
      <c r="C8" s="62" t="s">
        <v>17</v>
      </c>
      <c r="D8" s="63" t="s">
        <v>2</v>
      </c>
      <c r="E8" s="64"/>
      <c r="F8" s="64"/>
      <c r="G8" s="65"/>
      <c r="H8" s="66"/>
      <c r="I8" s="67"/>
      <c r="L8" s="18"/>
      <c r="N8" s="18"/>
      <c r="AU8" s="26"/>
    </row>
    <row r="9" spans="3:51" s="21" customFormat="1" ht="17.100000000000001" customHeight="1" x14ac:dyDescent="0.25">
      <c r="C9" s="68"/>
      <c r="D9" s="41" t="s">
        <v>3</v>
      </c>
      <c r="E9" s="42" t="s">
        <v>8</v>
      </c>
      <c r="F9" s="42"/>
      <c r="G9" s="43"/>
      <c r="H9" s="429">
        <v>0</v>
      </c>
      <c r="I9" s="44"/>
      <c r="J9" s="19"/>
      <c r="K9" s="20">
        <v>1610577.28</v>
      </c>
      <c r="L9" s="20"/>
      <c r="M9" s="20">
        <f>+L9-H9</f>
        <v>0</v>
      </c>
      <c r="N9" s="18"/>
      <c r="AU9" s="38"/>
    </row>
    <row r="10" spans="3:51" s="21" customFormat="1" ht="17.100000000000001" customHeight="1" x14ac:dyDescent="0.25">
      <c r="C10" s="68"/>
      <c r="D10" s="41" t="s">
        <v>4</v>
      </c>
      <c r="E10" s="42" t="s">
        <v>9</v>
      </c>
      <c r="F10" s="42"/>
      <c r="G10" s="43"/>
      <c r="H10" s="429">
        <v>0</v>
      </c>
      <c r="I10" s="44"/>
      <c r="J10" s="19"/>
      <c r="K10" s="20">
        <v>2354158.2999999998</v>
      </c>
      <c r="L10" s="20"/>
      <c r="M10" s="20">
        <f>+L10-H10</f>
        <v>0</v>
      </c>
      <c r="N10" s="18"/>
      <c r="AU10" s="38"/>
    </row>
    <row r="11" spans="3:51" ht="15" customHeight="1" x14ac:dyDescent="0.25">
      <c r="C11" s="69"/>
      <c r="D11" s="45"/>
      <c r="E11" s="46"/>
      <c r="F11" s="46"/>
      <c r="G11" s="47"/>
      <c r="H11" s="39"/>
      <c r="I11" s="40"/>
      <c r="J11" s="23"/>
      <c r="K11" s="24"/>
      <c r="L11" s="18"/>
      <c r="M11" s="24"/>
      <c r="N11" s="18"/>
      <c r="O11" s="24"/>
      <c r="P11" s="24"/>
      <c r="AU11" s="26"/>
    </row>
    <row r="12" spans="3:51" ht="30.75" customHeight="1" x14ac:dyDescent="0.25">
      <c r="C12" s="69"/>
      <c r="D12" s="48" t="s">
        <v>5</v>
      </c>
      <c r="E12" s="49"/>
      <c r="F12" s="49"/>
      <c r="G12" s="50"/>
      <c r="H12" s="445">
        <f>ROUND(SUM(H9:H11),2)</f>
        <v>0</v>
      </c>
      <c r="I12" s="51"/>
      <c r="J12" s="25"/>
      <c r="K12" s="24"/>
      <c r="L12" s="18">
        <v>30645610.960000001</v>
      </c>
      <c r="M12" s="26">
        <f>+H12-L12</f>
        <v>-30645610.960000001</v>
      </c>
      <c r="N12" s="18"/>
      <c r="O12" s="27">
        <f>+H12*0.12</f>
        <v>0</v>
      </c>
      <c r="P12" s="26"/>
      <c r="AA12" s="22"/>
      <c r="AU12" s="26"/>
      <c r="AW12" s="72"/>
      <c r="AX12" s="72"/>
    </row>
    <row r="13" spans="3:51" ht="14.45" customHeight="1" x14ac:dyDescent="0.25">
      <c r="C13" s="69"/>
      <c r="D13" s="52" t="s">
        <v>12</v>
      </c>
      <c r="E13" s="53"/>
      <c r="G13" s="99" t="e">
        <f>+H13/H12</f>
        <v>#DIV/0!</v>
      </c>
      <c r="H13" s="432">
        <v>0</v>
      </c>
      <c r="I13" s="56"/>
      <c r="J13" s="28"/>
      <c r="K13" s="24"/>
      <c r="L13" s="29" t="e">
        <f>+H12*G13</f>
        <v>#DIV/0!</v>
      </c>
      <c r="M13" s="26"/>
      <c r="N13" s="30"/>
      <c r="O13" s="26"/>
      <c r="P13" s="26"/>
      <c r="U13" s="31">
        <f>+'[6]FORMATO GG Y U'!J40</f>
        <v>396951.55000000005</v>
      </c>
      <c r="AA13" s="22">
        <v>393653.96</v>
      </c>
      <c r="AU13" s="26"/>
      <c r="AW13" s="26"/>
      <c r="AX13" s="26"/>
      <c r="AY13" s="26"/>
    </row>
    <row r="14" spans="3:51" ht="14.45" customHeight="1" x14ac:dyDescent="0.25">
      <c r="C14" s="69"/>
      <c r="D14" s="52" t="s">
        <v>11</v>
      </c>
      <c r="E14" s="53"/>
      <c r="G14" s="99" t="e">
        <f>+H14/H12</f>
        <v>#DIV/0!</v>
      </c>
      <c r="H14" s="432">
        <v>0</v>
      </c>
      <c r="I14" s="56"/>
      <c r="J14" s="28"/>
      <c r="K14" s="24"/>
      <c r="L14" s="32" t="e">
        <f>+G14*H12</f>
        <v>#DIV/0!</v>
      </c>
      <c r="M14" s="26"/>
      <c r="N14" s="18"/>
      <c r="O14" s="26"/>
      <c r="P14" s="26"/>
      <c r="U14" s="31">
        <f>+'[6]FORMATO GG Y U'!J108</f>
        <v>2221782.2200000011</v>
      </c>
      <c r="AA14" s="22">
        <v>238257.43</v>
      </c>
      <c r="AU14" s="26"/>
      <c r="AV14" s="28"/>
      <c r="AW14" s="26"/>
      <c r="AX14" s="26"/>
      <c r="AY14" s="26"/>
    </row>
    <row r="15" spans="3:51" ht="14.45" customHeight="1" x14ac:dyDescent="0.25">
      <c r="C15" s="69"/>
      <c r="D15" s="52" t="s">
        <v>6</v>
      </c>
      <c r="E15" s="53"/>
      <c r="F15" s="54">
        <v>0.08</v>
      </c>
      <c r="G15" s="55"/>
      <c r="H15" s="446">
        <f>ROUND(H12*F15,2)</f>
        <v>0</v>
      </c>
      <c r="I15" s="56"/>
      <c r="J15" s="28"/>
      <c r="K15" s="24"/>
      <c r="L15" s="32">
        <f>H14+H13</f>
        <v>0</v>
      </c>
      <c r="M15" s="26"/>
      <c r="N15" s="18"/>
      <c r="O15" s="26"/>
      <c r="P15" s="26"/>
      <c r="Q15" s="26"/>
      <c r="R15" s="28"/>
      <c r="U15" s="31"/>
      <c r="AA15" s="22"/>
      <c r="AU15" s="26"/>
      <c r="AW15" s="26"/>
      <c r="AX15" s="26"/>
      <c r="AY15" s="26"/>
    </row>
    <row r="16" spans="3:51" ht="30.75" customHeight="1" thickBot="1" x14ac:dyDescent="0.3">
      <c r="C16" s="59"/>
      <c r="D16" s="70" t="s">
        <v>18</v>
      </c>
      <c r="E16" s="60"/>
      <c r="F16" s="60"/>
      <c r="G16" s="71"/>
      <c r="H16" s="61"/>
      <c r="I16" s="439">
        <f>SUM(H12:H15)</f>
        <v>0</v>
      </c>
      <c r="J16" s="33"/>
      <c r="K16" s="24"/>
      <c r="L16" s="18"/>
      <c r="M16" s="26"/>
      <c r="N16" s="18"/>
      <c r="O16" s="26"/>
      <c r="P16" s="26"/>
      <c r="Q16" s="26"/>
      <c r="R16" s="28"/>
      <c r="AU16" s="26"/>
    </row>
    <row r="17" spans="3:47" ht="19.899999999999999" customHeight="1" x14ac:dyDescent="0.25">
      <c r="C17" s="81" t="s">
        <v>19</v>
      </c>
      <c r="D17" s="82" t="s">
        <v>25</v>
      </c>
      <c r="E17" s="82"/>
      <c r="F17" s="82"/>
      <c r="G17" s="83"/>
      <c r="H17" s="84"/>
      <c r="I17" s="85"/>
      <c r="J17" s="33"/>
      <c r="K17" s="24"/>
      <c r="L17" s="18"/>
      <c r="M17" s="26"/>
      <c r="N17" s="18"/>
      <c r="O17" s="26"/>
      <c r="P17" s="26"/>
      <c r="Q17" s="26"/>
      <c r="R17" s="28"/>
      <c r="AU17" s="26"/>
    </row>
    <row r="18" spans="3:47" ht="19.899999999999999" customHeight="1" thickBot="1" x14ac:dyDescent="0.3">
      <c r="C18" s="86"/>
      <c r="D18" s="87" t="s">
        <v>22</v>
      </c>
      <c r="E18" s="88"/>
      <c r="F18" s="88"/>
      <c r="G18" s="89"/>
      <c r="H18" s="444">
        <v>0</v>
      </c>
      <c r="I18" s="439">
        <f>+H18</f>
        <v>0</v>
      </c>
      <c r="J18" s="33"/>
      <c r="K18" s="24"/>
      <c r="L18" s="18"/>
      <c r="M18" s="26"/>
      <c r="N18" s="18"/>
      <c r="O18" s="26"/>
      <c r="P18" s="26"/>
      <c r="Q18" s="26"/>
      <c r="R18" s="28"/>
      <c r="AU18" s="26"/>
    </row>
    <row r="19" spans="3:47" ht="19.899999999999999" customHeight="1" x14ac:dyDescent="0.25">
      <c r="C19" s="81" t="s">
        <v>24</v>
      </c>
      <c r="D19" s="82" t="s">
        <v>20</v>
      </c>
      <c r="E19" s="93"/>
      <c r="F19" s="58"/>
      <c r="G19" s="95"/>
      <c r="H19" s="84"/>
      <c r="I19" s="440">
        <f>+I16+I18</f>
        <v>0</v>
      </c>
      <c r="J19" s="33"/>
      <c r="K19" s="24"/>
      <c r="L19" s="18"/>
      <c r="M19" s="26"/>
      <c r="N19" s="18"/>
      <c r="O19" s="26"/>
      <c r="P19" s="26"/>
      <c r="Q19" s="26"/>
      <c r="R19" s="28"/>
      <c r="AU19" s="26"/>
    </row>
    <row r="20" spans="3:47" ht="19.899999999999999" customHeight="1" x14ac:dyDescent="0.25">
      <c r="C20" s="90"/>
      <c r="D20" s="94" t="s">
        <v>7</v>
      </c>
      <c r="E20" s="97"/>
      <c r="F20" s="97"/>
      <c r="G20" s="96"/>
      <c r="H20" s="92">
        <v>0.18</v>
      </c>
      <c r="I20" s="441">
        <f>+I19*H20</f>
        <v>0</v>
      </c>
      <c r="J20" s="33"/>
      <c r="K20" s="24"/>
      <c r="L20" s="18"/>
      <c r="M20" s="26"/>
      <c r="N20" s="18"/>
      <c r="O20" s="26"/>
      <c r="P20" s="26"/>
      <c r="Q20" s="26"/>
      <c r="R20" s="28"/>
      <c r="AU20" s="26"/>
    </row>
    <row r="21" spans="3:47" ht="19.899999999999999" customHeight="1" x14ac:dyDescent="0.25">
      <c r="C21" s="90"/>
      <c r="D21" s="91" t="s">
        <v>23</v>
      </c>
      <c r="E21" s="94"/>
      <c r="F21" s="97"/>
      <c r="G21" s="96"/>
      <c r="H21" s="92"/>
      <c r="I21" s="442">
        <f>+I19+I20</f>
        <v>0</v>
      </c>
      <c r="J21" s="33"/>
      <c r="K21" s="24"/>
      <c r="L21" s="18"/>
      <c r="M21" s="26"/>
      <c r="N21" s="18"/>
      <c r="O21" s="26"/>
      <c r="P21" s="26"/>
      <c r="Q21" s="26"/>
      <c r="R21" s="28"/>
      <c r="AU21" s="26"/>
    </row>
    <row r="22" spans="3:47" ht="19.899999999999999" customHeight="1" thickBot="1" x14ac:dyDescent="0.3">
      <c r="C22" s="73"/>
      <c r="D22" s="74" t="s">
        <v>27</v>
      </c>
      <c r="E22" s="75"/>
      <c r="F22" s="75"/>
      <c r="G22" s="76"/>
      <c r="H22" s="98"/>
      <c r="I22" s="443">
        <f>+(I19)*0.002</f>
        <v>0</v>
      </c>
      <c r="J22" s="33"/>
      <c r="K22" s="24"/>
      <c r="L22" s="18"/>
      <c r="M22" s="26"/>
      <c r="N22" s="18"/>
      <c r="O22" s="26"/>
      <c r="P22" s="26"/>
      <c r="Q22" s="26"/>
      <c r="R22" s="28"/>
      <c r="AU22" s="26"/>
    </row>
    <row r="23" spans="3:47" ht="12.75" thickBot="1" x14ac:dyDescent="0.3"/>
    <row r="24" spans="3:47" s="18" customFormat="1" ht="39" customHeight="1" thickBot="1" x14ac:dyDescent="0.3">
      <c r="C24" s="457" t="s">
        <v>21</v>
      </c>
      <c r="D24" s="458"/>
      <c r="E24" s="458"/>
      <c r="F24" s="458"/>
      <c r="G24" s="458"/>
      <c r="H24" s="459"/>
      <c r="I24" s="57">
        <f>SUM(I21:I22)</f>
        <v>0</v>
      </c>
      <c r="J24" s="36"/>
      <c r="L24" s="18">
        <f>+H24/1.18</f>
        <v>0</v>
      </c>
      <c r="O24" s="34">
        <f>+H24*0.1</f>
        <v>0</v>
      </c>
      <c r="Q24" s="34"/>
      <c r="R24" s="34"/>
      <c r="S24" s="35"/>
      <c r="AU24" s="26"/>
    </row>
    <row r="25" spans="3:47" x14ac:dyDescent="0.25">
      <c r="H25" s="26"/>
      <c r="I25" s="26"/>
      <c r="J25" s="24"/>
    </row>
    <row r="26" spans="3:47" x14ac:dyDescent="0.25">
      <c r="H26" s="26"/>
      <c r="I26" s="26"/>
      <c r="J26" s="26"/>
    </row>
    <row r="27" spans="3:47" x14ac:dyDescent="0.25">
      <c r="H27" s="26"/>
      <c r="I27" s="26"/>
      <c r="J27" s="26"/>
    </row>
    <row r="28" spans="3:47" x14ac:dyDescent="0.25">
      <c r="H28" s="26"/>
      <c r="I28" s="26"/>
      <c r="J28" s="26"/>
    </row>
    <row r="31" spans="3:47" ht="15" x14ac:dyDescent="0.25">
      <c r="C31" s="77"/>
      <c r="D31" s="456" t="s">
        <v>16</v>
      </c>
      <c r="E31" s="456"/>
      <c r="F31" s="456"/>
      <c r="G31" s="456"/>
      <c r="H31" s="78"/>
      <c r="I31" s="79">
        <f>+H31</f>
        <v>0</v>
      </c>
    </row>
    <row r="35" spans="9:9" ht="15.75" x14ac:dyDescent="0.25">
      <c r="I35" s="80">
        <f>+I24+I31</f>
        <v>0</v>
      </c>
    </row>
  </sheetData>
  <mergeCells count="5">
    <mergeCell ref="C3:I3"/>
    <mergeCell ref="C4:I4"/>
    <mergeCell ref="D7:G7"/>
    <mergeCell ref="D31:G31"/>
    <mergeCell ref="C24:H24"/>
  </mergeCells>
  <printOptions horizontalCentered="1"/>
  <pageMargins left="0.62992125984251968" right="0.5118110236220472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B1:P1920"/>
  <sheetViews>
    <sheetView showGridLines="0" showOutlineSymbols="0" zoomScale="160" zoomScaleNormal="160" workbookViewId="0">
      <selection activeCell="O1799" sqref="O1799:P1799"/>
    </sheetView>
  </sheetViews>
  <sheetFormatPr baseColWidth="10" defaultRowHeight="12.75" customHeight="1" x14ac:dyDescent="0.25"/>
  <cols>
    <col min="1" max="1" width="3.7109375" style="104" customWidth="1"/>
    <col min="2" max="2" width="4.85546875" style="104" customWidth="1"/>
    <col min="3" max="3" width="9.42578125" style="104" customWidth="1"/>
    <col min="4" max="4" width="8" style="104" customWidth="1"/>
    <col min="5" max="5" width="9.140625" style="104" customWidth="1"/>
    <col min="6" max="7" width="13.42578125" style="104" customWidth="1"/>
    <col min="8" max="8" width="6" style="104" customWidth="1"/>
    <col min="9" max="9" width="7.42578125" style="104" customWidth="1"/>
    <col min="10" max="10" width="2" style="104" customWidth="1"/>
    <col min="11" max="11" width="5" style="104" customWidth="1"/>
    <col min="12" max="12" width="1.28515625" style="104" customWidth="1"/>
    <col min="13" max="13" width="1.7109375" style="104" customWidth="1"/>
    <col min="14" max="14" width="2.28515625" style="104" customWidth="1"/>
    <col min="15" max="15" width="3" style="104" customWidth="1"/>
    <col min="16" max="16" width="7.42578125" style="104" customWidth="1"/>
    <col min="17" max="256" width="6.85546875" style="104" customWidth="1"/>
    <col min="257" max="257" width="3.7109375" style="104" customWidth="1"/>
    <col min="258" max="258" width="4.85546875" style="104" customWidth="1"/>
    <col min="259" max="259" width="9.42578125" style="104" customWidth="1"/>
    <col min="260" max="260" width="8" style="104" customWidth="1"/>
    <col min="261" max="261" width="9.140625" style="104" customWidth="1"/>
    <col min="262" max="263" width="13.42578125" style="104" customWidth="1"/>
    <col min="264" max="264" width="6" style="104" customWidth="1"/>
    <col min="265" max="265" width="7.42578125" style="104" customWidth="1"/>
    <col min="266" max="266" width="2" style="104" customWidth="1"/>
    <col min="267" max="267" width="5" style="104" customWidth="1"/>
    <col min="268" max="268" width="1.28515625" style="104" customWidth="1"/>
    <col min="269" max="269" width="1.7109375" style="104" customWidth="1"/>
    <col min="270" max="270" width="2.28515625" style="104" customWidth="1"/>
    <col min="271" max="271" width="3" style="104" customWidth="1"/>
    <col min="272" max="272" width="7.42578125" style="104" customWidth="1"/>
    <col min="273" max="512" width="6.85546875" style="104" customWidth="1"/>
    <col min="513" max="513" width="3.7109375" style="104" customWidth="1"/>
    <col min="514" max="514" width="4.85546875" style="104" customWidth="1"/>
    <col min="515" max="515" width="9.42578125" style="104" customWidth="1"/>
    <col min="516" max="516" width="8" style="104" customWidth="1"/>
    <col min="517" max="517" width="9.140625" style="104" customWidth="1"/>
    <col min="518" max="519" width="13.42578125" style="104" customWidth="1"/>
    <col min="520" max="520" width="6" style="104" customWidth="1"/>
    <col min="521" max="521" width="7.42578125" style="104" customWidth="1"/>
    <col min="522" max="522" width="2" style="104" customWidth="1"/>
    <col min="523" max="523" width="5" style="104" customWidth="1"/>
    <col min="524" max="524" width="1.28515625" style="104" customWidth="1"/>
    <col min="525" max="525" width="1.7109375" style="104" customWidth="1"/>
    <col min="526" max="526" width="2.28515625" style="104" customWidth="1"/>
    <col min="527" max="527" width="3" style="104" customWidth="1"/>
    <col min="528" max="528" width="7.42578125" style="104" customWidth="1"/>
    <col min="529" max="768" width="6.85546875" style="104" customWidth="1"/>
    <col min="769" max="769" width="3.7109375" style="104" customWidth="1"/>
    <col min="770" max="770" width="4.85546875" style="104" customWidth="1"/>
    <col min="771" max="771" width="9.42578125" style="104" customWidth="1"/>
    <col min="772" max="772" width="8" style="104" customWidth="1"/>
    <col min="773" max="773" width="9.140625" style="104" customWidth="1"/>
    <col min="774" max="775" width="13.42578125" style="104" customWidth="1"/>
    <col min="776" max="776" width="6" style="104" customWidth="1"/>
    <col min="777" max="777" width="7.42578125" style="104" customWidth="1"/>
    <col min="778" max="778" width="2" style="104" customWidth="1"/>
    <col min="779" max="779" width="5" style="104" customWidth="1"/>
    <col min="780" max="780" width="1.28515625" style="104" customWidth="1"/>
    <col min="781" max="781" width="1.7109375" style="104" customWidth="1"/>
    <col min="782" max="782" width="2.28515625" style="104" customWidth="1"/>
    <col min="783" max="783" width="3" style="104" customWidth="1"/>
    <col min="784" max="784" width="7.42578125" style="104" customWidth="1"/>
    <col min="785" max="1024" width="6.85546875" style="104" customWidth="1"/>
    <col min="1025" max="1025" width="3.7109375" style="104" customWidth="1"/>
    <col min="1026" max="1026" width="4.85546875" style="104" customWidth="1"/>
    <col min="1027" max="1027" width="9.42578125" style="104" customWidth="1"/>
    <col min="1028" max="1028" width="8" style="104" customWidth="1"/>
    <col min="1029" max="1029" width="9.140625" style="104" customWidth="1"/>
    <col min="1030" max="1031" width="13.42578125" style="104" customWidth="1"/>
    <col min="1032" max="1032" width="6" style="104" customWidth="1"/>
    <col min="1033" max="1033" width="7.42578125" style="104" customWidth="1"/>
    <col min="1034" max="1034" width="2" style="104" customWidth="1"/>
    <col min="1035" max="1035" width="5" style="104" customWidth="1"/>
    <col min="1036" max="1036" width="1.28515625" style="104" customWidth="1"/>
    <col min="1037" max="1037" width="1.7109375" style="104" customWidth="1"/>
    <col min="1038" max="1038" width="2.28515625" style="104" customWidth="1"/>
    <col min="1039" max="1039" width="3" style="104" customWidth="1"/>
    <col min="1040" max="1040" width="7.42578125" style="104" customWidth="1"/>
    <col min="1041" max="1280" width="6.85546875" style="104" customWidth="1"/>
    <col min="1281" max="1281" width="3.7109375" style="104" customWidth="1"/>
    <col min="1282" max="1282" width="4.85546875" style="104" customWidth="1"/>
    <col min="1283" max="1283" width="9.42578125" style="104" customWidth="1"/>
    <col min="1284" max="1284" width="8" style="104" customWidth="1"/>
    <col min="1285" max="1285" width="9.140625" style="104" customWidth="1"/>
    <col min="1286" max="1287" width="13.42578125" style="104" customWidth="1"/>
    <col min="1288" max="1288" width="6" style="104" customWidth="1"/>
    <col min="1289" max="1289" width="7.42578125" style="104" customWidth="1"/>
    <col min="1290" max="1290" width="2" style="104" customWidth="1"/>
    <col min="1291" max="1291" width="5" style="104" customWidth="1"/>
    <col min="1292" max="1292" width="1.28515625" style="104" customWidth="1"/>
    <col min="1293" max="1293" width="1.7109375" style="104" customWidth="1"/>
    <col min="1294" max="1294" width="2.28515625" style="104" customWidth="1"/>
    <col min="1295" max="1295" width="3" style="104" customWidth="1"/>
    <col min="1296" max="1296" width="7.42578125" style="104" customWidth="1"/>
    <col min="1297" max="1536" width="6.85546875" style="104" customWidth="1"/>
    <col min="1537" max="1537" width="3.7109375" style="104" customWidth="1"/>
    <col min="1538" max="1538" width="4.85546875" style="104" customWidth="1"/>
    <col min="1539" max="1539" width="9.42578125" style="104" customWidth="1"/>
    <col min="1540" max="1540" width="8" style="104" customWidth="1"/>
    <col min="1541" max="1541" width="9.140625" style="104" customWidth="1"/>
    <col min="1542" max="1543" width="13.42578125" style="104" customWidth="1"/>
    <col min="1544" max="1544" width="6" style="104" customWidth="1"/>
    <col min="1545" max="1545" width="7.42578125" style="104" customWidth="1"/>
    <col min="1546" max="1546" width="2" style="104" customWidth="1"/>
    <col min="1547" max="1547" width="5" style="104" customWidth="1"/>
    <col min="1548" max="1548" width="1.28515625" style="104" customWidth="1"/>
    <col min="1549" max="1549" width="1.7109375" style="104" customWidth="1"/>
    <col min="1550" max="1550" width="2.28515625" style="104" customWidth="1"/>
    <col min="1551" max="1551" width="3" style="104" customWidth="1"/>
    <col min="1552" max="1552" width="7.42578125" style="104" customWidth="1"/>
    <col min="1553" max="1792" width="6.85546875" style="104" customWidth="1"/>
    <col min="1793" max="1793" width="3.7109375" style="104" customWidth="1"/>
    <col min="1794" max="1794" width="4.85546875" style="104" customWidth="1"/>
    <col min="1795" max="1795" width="9.42578125" style="104" customWidth="1"/>
    <col min="1796" max="1796" width="8" style="104" customWidth="1"/>
    <col min="1797" max="1797" width="9.140625" style="104" customWidth="1"/>
    <col min="1798" max="1799" width="13.42578125" style="104" customWidth="1"/>
    <col min="1800" max="1800" width="6" style="104" customWidth="1"/>
    <col min="1801" max="1801" width="7.42578125" style="104" customWidth="1"/>
    <col min="1802" max="1802" width="2" style="104" customWidth="1"/>
    <col min="1803" max="1803" width="5" style="104" customWidth="1"/>
    <col min="1804" max="1804" width="1.28515625" style="104" customWidth="1"/>
    <col min="1805" max="1805" width="1.7109375" style="104" customWidth="1"/>
    <col min="1806" max="1806" width="2.28515625" style="104" customWidth="1"/>
    <col min="1807" max="1807" width="3" style="104" customWidth="1"/>
    <col min="1808" max="1808" width="7.42578125" style="104" customWidth="1"/>
    <col min="1809" max="2048" width="6.85546875" style="104" customWidth="1"/>
    <col min="2049" max="2049" width="3.7109375" style="104" customWidth="1"/>
    <col min="2050" max="2050" width="4.85546875" style="104" customWidth="1"/>
    <col min="2051" max="2051" width="9.42578125" style="104" customWidth="1"/>
    <col min="2052" max="2052" width="8" style="104" customWidth="1"/>
    <col min="2053" max="2053" width="9.140625" style="104" customWidth="1"/>
    <col min="2054" max="2055" width="13.42578125" style="104" customWidth="1"/>
    <col min="2056" max="2056" width="6" style="104" customWidth="1"/>
    <col min="2057" max="2057" width="7.42578125" style="104" customWidth="1"/>
    <col min="2058" max="2058" width="2" style="104" customWidth="1"/>
    <col min="2059" max="2059" width="5" style="104" customWidth="1"/>
    <col min="2060" max="2060" width="1.28515625" style="104" customWidth="1"/>
    <col min="2061" max="2061" width="1.7109375" style="104" customWidth="1"/>
    <col min="2062" max="2062" width="2.28515625" style="104" customWidth="1"/>
    <col min="2063" max="2063" width="3" style="104" customWidth="1"/>
    <col min="2064" max="2064" width="7.42578125" style="104" customWidth="1"/>
    <col min="2065" max="2304" width="6.85546875" style="104" customWidth="1"/>
    <col min="2305" max="2305" width="3.7109375" style="104" customWidth="1"/>
    <col min="2306" max="2306" width="4.85546875" style="104" customWidth="1"/>
    <col min="2307" max="2307" width="9.42578125" style="104" customWidth="1"/>
    <col min="2308" max="2308" width="8" style="104" customWidth="1"/>
    <col min="2309" max="2309" width="9.140625" style="104" customWidth="1"/>
    <col min="2310" max="2311" width="13.42578125" style="104" customWidth="1"/>
    <col min="2312" max="2312" width="6" style="104" customWidth="1"/>
    <col min="2313" max="2313" width="7.42578125" style="104" customWidth="1"/>
    <col min="2314" max="2314" width="2" style="104" customWidth="1"/>
    <col min="2315" max="2315" width="5" style="104" customWidth="1"/>
    <col min="2316" max="2316" width="1.28515625" style="104" customWidth="1"/>
    <col min="2317" max="2317" width="1.7109375" style="104" customWidth="1"/>
    <col min="2318" max="2318" width="2.28515625" style="104" customWidth="1"/>
    <col min="2319" max="2319" width="3" style="104" customWidth="1"/>
    <col min="2320" max="2320" width="7.42578125" style="104" customWidth="1"/>
    <col min="2321" max="2560" width="6.85546875" style="104" customWidth="1"/>
    <col min="2561" max="2561" width="3.7109375" style="104" customWidth="1"/>
    <col min="2562" max="2562" width="4.85546875" style="104" customWidth="1"/>
    <col min="2563" max="2563" width="9.42578125" style="104" customWidth="1"/>
    <col min="2564" max="2564" width="8" style="104" customWidth="1"/>
    <col min="2565" max="2565" width="9.140625" style="104" customWidth="1"/>
    <col min="2566" max="2567" width="13.42578125" style="104" customWidth="1"/>
    <col min="2568" max="2568" width="6" style="104" customWidth="1"/>
    <col min="2569" max="2569" width="7.42578125" style="104" customWidth="1"/>
    <col min="2570" max="2570" width="2" style="104" customWidth="1"/>
    <col min="2571" max="2571" width="5" style="104" customWidth="1"/>
    <col min="2572" max="2572" width="1.28515625" style="104" customWidth="1"/>
    <col min="2573" max="2573" width="1.7109375" style="104" customWidth="1"/>
    <col min="2574" max="2574" width="2.28515625" style="104" customWidth="1"/>
    <col min="2575" max="2575" width="3" style="104" customWidth="1"/>
    <col min="2576" max="2576" width="7.42578125" style="104" customWidth="1"/>
    <col min="2577" max="2816" width="6.85546875" style="104" customWidth="1"/>
    <col min="2817" max="2817" width="3.7109375" style="104" customWidth="1"/>
    <col min="2818" max="2818" width="4.85546875" style="104" customWidth="1"/>
    <col min="2819" max="2819" width="9.42578125" style="104" customWidth="1"/>
    <col min="2820" max="2820" width="8" style="104" customWidth="1"/>
    <col min="2821" max="2821" width="9.140625" style="104" customWidth="1"/>
    <col min="2822" max="2823" width="13.42578125" style="104" customWidth="1"/>
    <col min="2824" max="2824" width="6" style="104" customWidth="1"/>
    <col min="2825" max="2825" width="7.42578125" style="104" customWidth="1"/>
    <col min="2826" max="2826" width="2" style="104" customWidth="1"/>
    <col min="2827" max="2827" width="5" style="104" customWidth="1"/>
    <col min="2828" max="2828" width="1.28515625" style="104" customWidth="1"/>
    <col min="2829" max="2829" width="1.7109375" style="104" customWidth="1"/>
    <col min="2830" max="2830" width="2.28515625" style="104" customWidth="1"/>
    <col min="2831" max="2831" width="3" style="104" customWidth="1"/>
    <col min="2832" max="2832" width="7.42578125" style="104" customWidth="1"/>
    <col min="2833" max="3072" width="6.85546875" style="104" customWidth="1"/>
    <col min="3073" max="3073" width="3.7109375" style="104" customWidth="1"/>
    <col min="3074" max="3074" width="4.85546875" style="104" customWidth="1"/>
    <col min="3075" max="3075" width="9.42578125" style="104" customWidth="1"/>
    <col min="3076" max="3076" width="8" style="104" customWidth="1"/>
    <col min="3077" max="3077" width="9.140625" style="104" customWidth="1"/>
    <col min="3078" max="3079" width="13.42578125" style="104" customWidth="1"/>
    <col min="3080" max="3080" width="6" style="104" customWidth="1"/>
    <col min="3081" max="3081" width="7.42578125" style="104" customWidth="1"/>
    <col min="3082" max="3082" width="2" style="104" customWidth="1"/>
    <col min="3083" max="3083" width="5" style="104" customWidth="1"/>
    <col min="3084" max="3084" width="1.28515625" style="104" customWidth="1"/>
    <col min="3085" max="3085" width="1.7109375" style="104" customWidth="1"/>
    <col min="3086" max="3086" width="2.28515625" style="104" customWidth="1"/>
    <col min="3087" max="3087" width="3" style="104" customWidth="1"/>
    <col min="3088" max="3088" width="7.42578125" style="104" customWidth="1"/>
    <col min="3089" max="3328" width="6.85546875" style="104" customWidth="1"/>
    <col min="3329" max="3329" width="3.7109375" style="104" customWidth="1"/>
    <col min="3330" max="3330" width="4.85546875" style="104" customWidth="1"/>
    <col min="3331" max="3331" width="9.42578125" style="104" customWidth="1"/>
    <col min="3332" max="3332" width="8" style="104" customWidth="1"/>
    <col min="3333" max="3333" width="9.140625" style="104" customWidth="1"/>
    <col min="3334" max="3335" width="13.42578125" style="104" customWidth="1"/>
    <col min="3336" max="3336" width="6" style="104" customWidth="1"/>
    <col min="3337" max="3337" width="7.42578125" style="104" customWidth="1"/>
    <col min="3338" max="3338" width="2" style="104" customWidth="1"/>
    <col min="3339" max="3339" width="5" style="104" customWidth="1"/>
    <col min="3340" max="3340" width="1.28515625" style="104" customWidth="1"/>
    <col min="3341" max="3341" width="1.7109375" style="104" customWidth="1"/>
    <col min="3342" max="3342" width="2.28515625" style="104" customWidth="1"/>
    <col min="3343" max="3343" width="3" style="104" customWidth="1"/>
    <col min="3344" max="3344" width="7.42578125" style="104" customWidth="1"/>
    <col min="3345" max="3584" width="6.85546875" style="104" customWidth="1"/>
    <col min="3585" max="3585" width="3.7109375" style="104" customWidth="1"/>
    <col min="3586" max="3586" width="4.85546875" style="104" customWidth="1"/>
    <col min="3587" max="3587" width="9.42578125" style="104" customWidth="1"/>
    <col min="3588" max="3588" width="8" style="104" customWidth="1"/>
    <col min="3589" max="3589" width="9.140625" style="104" customWidth="1"/>
    <col min="3590" max="3591" width="13.42578125" style="104" customWidth="1"/>
    <col min="3592" max="3592" width="6" style="104" customWidth="1"/>
    <col min="3593" max="3593" width="7.42578125" style="104" customWidth="1"/>
    <col min="3594" max="3594" width="2" style="104" customWidth="1"/>
    <col min="3595" max="3595" width="5" style="104" customWidth="1"/>
    <col min="3596" max="3596" width="1.28515625" style="104" customWidth="1"/>
    <col min="3597" max="3597" width="1.7109375" style="104" customWidth="1"/>
    <col min="3598" max="3598" width="2.28515625" style="104" customWidth="1"/>
    <col min="3599" max="3599" width="3" style="104" customWidth="1"/>
    <col min="3600" max="3600" width="7.42578125" style="104" customWidth="1"/>
    <col min="3601" max="3840" width="6.85546875" style="104" customWidth="1"/>
    <col min="3841" max="3841" width="3.7109375" style="104" customWidth="1"/>
    <col min="3842" max="3842" width="4.85546875" style="104" customWidth="1"/>
    <col min="3843" max="3843" width="9.42578125" style="104" customWidth="1"/>
    <col min="3844" max="3844" width="8" style="104" customWidth="1"/>
    <col min="3845" max="3845" width="9.140625" style="104" customWidth="1"/>
    <col min="3846" max="3847" width="13.42578125" style="104" customWidth="1"/>
    <col min="3848" max="3848" width="6" style="104" customWidth="1"/>
    <col min="3849" max="3849" width="7.42578125" style="104" customWidth="1"/>
    <col min="3850" max="3850" width="2" style="104" customWidth="1"/>
    <col min="3851" max="3851" width="5" style="104" customWidth="1"/>
    <col min="3852" max="3852" width="1.28515625" style="104" customWidth="1"/>
    <col min="3853" max="3853" width="1.7109375" style="104" customWidth="1"/>
    <col min="3854" max="3854" width="2.28515625" style="104" customWidth="1"/>
    <col min="3855" max="3855" width="3" style="104" customWidth="1"/>
    <col min="3856" max="3856" width="7.42578125" style="104" customWidth="1"/>
    <col min="3857" max="4096" width="6.85546875" style="104" customWidth="1"/>
    <col min="4097" max="4097" width="3.7109375" style="104" customWidth="1"/>
    <col min="4098" max="4098" width="4.85546875" style="104" customWidth="1"/>
    <col min="4099" max="4099" width="9.42578125" style="104" customWidth="1"/>
    <col min="4100" max="4100" width="8" style="104" customWidth="1"/>
    <col min="4101" max="4101" width="9.140625" style="104" customWidth="1"/>
    <col min="4102" max="4103" width="13.42578125" style="104" customWidth="1"/>
    <col min="4104" max="4104" width="6" style="104" customWidth="1"/>
    <col min="4105" max="4105" width="7.42578125" style="104" customWidth="1"/>
    <col min="4106" max="4106" width="2" style="104" customWidth="1"/>
    <col min="4107" max="4107" width="5" style="104" customWidth="1"/>
    <col min="4108" max="4108" width="1.28515625" style="104" customWidth="1"/>
    <col min="4109" max="4109" width="1.7109375" style="104" customWidth="1"/>
    <col min="4110" max="4110" width="2.28515625" style="104" customWidth="1"/>
    <col min="4111" max="4111" width="3" style="104" customWidth="1"/>
    <col min="4112" max="4112" width="7.42578125" style="104" customWidth="1"/>
    <col min="4113" max="4352" width="6.85546875" style="104" customWidth="1"/>
    <col min="4353" max="4353" width="3.7109375" style="104" customWidth="1"/>
    <col min="4354" max="4354" width="4.85546875" style="104" customWidth="1"/>
    <col min="4355" max="4355" width="9.42578125" style="104" customWidth="1"/>
    <col min="4356" max="4356" width="8" style="104" customWidth="1"/>
    <col min="4357" max="4357" width="9.140625" style="104" customWidth="1"/>
    <col min="4358" max="4359" width="13.42578125" style="104" customWidth="1"/>
    <col min="4360" max="4360" width="6" style="104" customWidth="1"/>
    <col min="4361" max="4361" width="7.42578125" style="104" customWidth="1"/>
    <col min="4362" max="4362" width="2" style="104" customWidth="1"/>
    <col min="4363" max="4363" width="5" style="104" customWidth="1"/>
    <col min="4364" max="4364" width="1.28515625" style="104" customWidth="1"/>
    <col min="4365" max="4365" width="1.7109375" style="104" customWidth="1"/>
    <col min="4366" max="4366" width="2.28515625" style="104" customWidth="1"/>
    <col min="4367" max="4367" width="3" style="104" customWidth="1"/>
    <col min="4368" max="4368" width="7.42578125" style="104" customWidth="1"/>
    <col min="4369" max="4608" width="6.85546875" style="104" customWidth="1"/>
    <col min="4609" max="4609" width="3.7109375" style="104" customWidth="1"/>
    <col min="4610" max="4610" width="4.85546875" style="104" customWidth="1"/>
    <col min="4611" max="4611" width="9.42578125" style="104" customWidth="1"/>
    <col min="4612" max="4612" width="8" style="104" customWidth="1"/>
    <col min="4613" max="4613" width="9.140625" style="104" customWidth="1"/>
    <col min="4614" max="4615" width="13.42578125" style="104" customWidth="1"/>
    <col min="4616" max="4616" width="6" style="104" customWidth="1"/>
    <col min="4617" max="4617" width="7.42578125" style="104" customWidth="1"/>
    <col min="4618" max="4618" width="2" style="104" customWidth="1"/>
    <col min="4619" max="4619" width="5" style="104" customWidth="1"/>
    <col min="4620" max="4620" width="1.28515625" style="104" customWidth="1"/>
    <col min="4621" max="4621" width="1.7109375" style="104" customWidth="1"/>
    <col min="4622" max="4622" width="2.28515625" style="104" customWidth="1"/>
    <col min="4623" max="4623" width="3" style="104" customWidth="1"/>
    <col min="4624" max="4624" width="7.42578125" style="104" customWidth="1"/>
    <col min="4625" max="4864" width="6.85546875" style="104" customWidth="1"/>
    <col min="4865" max="4865" width="3.7109375" style="104" customWidth="1"/>
    <col min="4866" max="4866" width="4.85546875" style="104" customWidth="1"/>
    <col min="4867" max="4867" width="9.42578125" style="104" customWidth="1"/>
    <col min="4868" max="4868" width="8" style="104" customWidth="1"/>
    <col min="4869" max="4869" width="9.140625" style="104" customWidth="1"/>
    <col min="4870" max="4871" width="13.42578125" style="104" customWidth="1"/>
    <col min="4872" max="4872" width="6" style="104" customWidth="1"/>
    <col min="4873" max="4873" width="7.42578125" style="104" customWidth="1"/>
    <col min="4874" max="4874" width="2" style="104" customWidth="1"/>
    <col min="4875" max="4875" width="5" style="104" customWidth="1"/>
    <col min="4876" max="4876" width="1.28515625" style="104" customWidth="1"/>
    <col min="4877" max="4877" width="1.7109375" style="104" customWidth="1"/>
    <col min="4878" max="4878" width="2.28515625" style="104" customWidth="1"/>
    <col min="4879" max="4879" width="3" style="104" customWidth="1"/>
    <col min="4880" max="4880" width="7.42578125" style="104" customWidth="1"/>
    <col min="4881" max="5120" width="6.85546875" style="104" customWidth="1"/>
    <col min="5121" max="5121" width="3.7109375" style="104" customWidth="1"/>
    <col min="5122" max="5122" width="4.85546875" style="104" customWidth="1"/>
    <col min="5123" max="5123" width="9.42578125" style="104" customWidth="1"/>
    <col min="5124" max="5124" width="8" style="104" customWidth="1"/>
    <col min="5125" max="5125" width="9.140625" style="104" customWidth="1"/>
    <col min="5126" max="5127" width="13.42578125" style="104" customWidth="1"/>
    <col min="5128" max="5128" width="6" style="104" customWidth="1"/>
    <col min="5129" max="5129" width="7.42578125" style="104" customWidth="1"/>
    <col min="5130" max="5130" width="2" style="104" customWidth="1"/>
    <col min="5131" max="5131" width="5" style="104" customWidth="1"/>
    <col min="5132" max="5132" width="1.28515625" style="104" customWidth="1"/>
    <col min="5133" max="5133" width="1.7109375" style="104" customWidth="1"/>
    <col min="5134" max="5134" width="2.28515625" style="104" customWidth="1"/>
    <col min="5135" max="5135" width="3" style="104" customWidth="1"/>
    <col min="5136" max="5136" width="7.42578125" style="104" customWidth="1"/>
    <col min="5137" max="5376" width="6.85546875" style="104" customWidth="1"/>
    <col min="5377" max="5377" width="3.7109375" style="104" customWidth="1"/>
    <col min="5378" max="5378" width="4.85546875" style="104" customWidth="1"/>
    <col min="5379" max="5379" width="9.42578125" style="104" customWidth="1"/>
    <col min="5380" max="5380" width="8" style="104" customWidth="1"/>
    <col min="5381" max="5381" width="9.140625" style="104" customWidth="1"/>
    <col min="5382" max="5383" width="13.42578125" style="104" customWidth="1"/>
    <col min="5384" max="5384" width="6" style="104" customWidth="1"/>
    <col min="5385" max="5385" width="7.42578125" style="104" customWidth="1"/>
    <col min="5386" max="5386" width="2" style="104" customWidth="1"/>
    <col min="5387" max="5387" width="5" style="104" customWidth="1"/>
    <col min="5388" max="5388" width="1.28515625" style="104" customWidth="1"/>
    <col min="5389" max="5389" width="1.7109375" style="104" customWidth="1"/>
    <col min="5390" max="5390" width="2.28515625" style="104" customWidth="1"/>
    <col min="5391" max="5391" width="3" style="104" customWidth="1"/>
    <col min="5392" max="5392" width="7.42578125" style="104" customWidth="1"/>
    <col min="5393" max="5632" width="6.85546875" style="104" customWidth="1"/>
    <col min="5633" max="5633" width="3.7109375" style="104" customWidth="1"/>
    <col min="5634" max="5634" width="4.85546875" style="104" customWidth="1"/>
    <col min="5635" max="5635" width="9.42578125" style="104" customWidth="1"/>
    <col min="5636" max="5636" width="8" style="104" customWidth="1"/>
    <col min="5637" max="5637" width="9.140625" style="104" customWidth="1"/>
    <col min="5638" max="5639" width="13.42578125" style="104" customWidth="1"/>
    <col min="5640" max="5640" width="6" style="104" customWidth="1"/>
    <col min="5641" max="5641" width="7.42578125" style="104" customWidth="1"/>
    <col min="5642" max="5642" width="2" style="104" customWidth="1"/>
    <col min="5643" max="5643" width="5" style="104" customWidth="1"/>
    <col min="5644" max="5644" width="1.28515625" style="104" customWidth="1"/>
    <col min="5645" max="5645" width="1.7109375" style="104" customWidth="1"/>
    <col min="5646" max="5646" width="2.28515625" style="104" customWidth="1"/>
    <col min="5647" max="5647" width="3" style="104" customWidth="1"/>
    <col min="5648" max="5648" width="7.42578125" style="104" customWidth="1"/>
    <col min="5649" max="5888" width="6.85546875" style="104" customWidth="1"/>
    <col min="5889" max="5889" width="3.7109375" style="104" customWidth="1"/>
    <col min="5890" max="5890" width="4.85546875" style="104" customWidth="1"/>
    <col min="5891" max="5891" width="9.42578125" style="104" customWidth="1"/>
    <col min="5892" max="5892" width="8" style="104" customWidth="1"/>
    <col min="5893" max="5893" width="9.140625" style="104" customWidth="1"/>
    <col min="5894" max="5895" width="13.42578125" style="104" customWidth="1"/>
    <col min="5896" max="5896" width="6" style="104" customWidth="1"/>
    <col min="5897" max="5897" width="7.42578125" style="104" customWidth="1"/>
    <col min="5898" max="5898" width="2" style="104" customWidth="1"/>
    <col min="5899" max="5899" width="5" style="104" customWidth="1"/>
    <col min="5900" max="5900" width="1.28515625" style="104" customWidth="1"/>
    <col min="5901" max="5901" width="1.7109375" style="104" customWidth="1"/>
    <col min="5902" max="5902" width="2.28515625" style="104" customWidth="1"/>
    <col min="5903" max="5903" width="3" style="104" customWidth="1"/>
    <col min="5904" max="5904" width="7.42578125" style="104" customWidth="1"/>
    <col min="5905" max="6144" width="6.85546875" style="104" customWidth="1"/>
    <col min="6145" max="6145" width="3.7109375" style="104" customWidth="1"/>
    <col min="6146" max="6146" width="4.85546875" style="104" customWidth="1"/>
    <col min="6147" max="6147" width="9.42578125" style="104" customWidth="1"/>
    <col min="6148" max="6148" width="8" style="104" customWidth="1"/>
    <col min="6149" max="6149" width="9.140625" style="104" customWidth="1"/>
    <col min="6150" max="6151" width="13.42578125" style="104" customWidth="1"/>
    <col min="6152" max="6152" width="6" style="104" customWidth="1"/>
    <col min="6153" max="6153" width="7.42578125" style="104" customWidth="1"/>
    <col min="6154" max="6154" width="2" style="104" customWidth="1"/>
    <col min="6155" max="6155" width="5" style="104" customWidth="1"/>
    <col min="6156" max="6156" width="1.28515625" style="104" customWidth="1"/>
    <col min="6157" max="6157" width="1.7109375" style="104" customWidth="1"/>
    <col min="6158" max="6158" width="2.28515625" style="104" customWidth="1"/>
    <col min="6159" max="6159" width="3" style="104" customWidth="1"/>
    <col min="6160" max="6160" width="7.42578125" style="104" customWidth="1"/>
    <col min="6161" max="6400" width="6.85546875" style="104" customWidth="1"/>
    <col min="6401" max="6401" width="3.7109375" style="104" customWidth="1"/>
    <col min="6402" max="6402" width="4.85546875" style="104" customWidth="1"/>
    <col min="6403" max="6403" width="9.42578125" style="104" customWidth="1"/>
    <col min="6404" max="6404" width="8" style="104" customWidth="1"/>
    <col min="6405" max="6405" width="9.140625" style="104" customWidth="1"/>
    <col min="6406" max="6407" width="13.42578125" style="104" customWidth="1"/>
    <col min="6408" max="6408" width="6" style="104" customWidth="1"/>
    <col min="6409" max="6409" width="7.42578125" style="104" customWidth="1"/>
    <col min="6410" max="6410" width="2" style="104" customWidth="1"/>
    <col min="6411" max="6411" width="5" style="104" customWidth="1"/>
    <col min="6412" max="6412" width="1.28515625" style="104" customWidth="1"/>
    <col min="6413" max="6413" width="1.7109375" style="104" customWidth="1"/>
    <col min="6414" max="6414" width="2.28515625" style="104" customWidth="1"/>
    <col min="6415" max="6415" width="3" style="104" customWidth="1"/>
    <col min="6416" max="6416" width="7.42578125" style="104" customWidth="1"/>
    <col min="6417" max="6656" width="6.85546875" style="104" customWidth="1"/>
    <col min="6657" max="6657" width="3.7109375" style="104" customWidth="1"/>
    <col min="6658" max="6658" width="4.85546875" style="104" customWidth="1"/>
    <col min="6659" max="6659" width="9.42578125" style="104" customWidth="1"/>
    <col min="6660" max="6660" width="8" style="104" customWidth="1"/>
    <col min="6661" max="6661" width="9.140625" style="104" customWidth="1"/>
    <col min="6662" max="6663" width="13.42578125" style="104" customWidth="1"/>
    <col min="6664" max="6664" width="6" style="104" customWidth="1"/>
    <col min="6665" max="6665" width="7.42578125" style="104" customWidth="1"/>
    <col min="6666" max="6666" width="2" style="104" customWidth="1"/>
    <col min="6667" max="6667" width="5" style="104" customWidth="1"/>
    <col min="6668" max="6668" width="1.28515625" style="104" customWidth="1"/>
    <col min="6669" max="6669" width="1.7109375" style="104" customWidth="1"/>
    <col min="6670" max="6670" width="2.28515625" style="104" customWidth="1"/>
    <col min="6671" max="6671" width="3" style="104" customWidth="1"/>
    <col min="6672" max="6672" width="7.42578125" style="104" customWidth="1"/>
    <col min="6673" max="6912" width="6.85546875" style="104" customWidth="1"/>
    <col min="6913" max="6913" width="3.7109375" style="104" customWidth="1"/>
    <col min="6914" max="6914" width="4.85546875" style="104" customWidth="1"/>
    <col min="6915" max="6915" width="9.42578125" style="104" customWidth="1"/>
    <col min="6916" max="6916" width="8" style="104" customWidth="1"/>
    <col min="6917" max="6917" width="9.140625" style="104" customWidth="1"/>
    <col min="6918" max="6919" width="13.42578125" style="104" customWidth="1"/>
    <col min="6920" max="6920" width="6" style="104" customWidth="1"/>
    <col min="6921" max="6921" width="7.42578125" style="104" customWidth="1"/>
    <col min="6922" max="6922" width="2" style="104" customWidth="1"/>
    <col min="6923" max="6923" width="5" style="104" customWidth="1"/>
    <col min="6924" max="6924" width="1.28515625" style="104" customWidth="1"/>
    <col min="6925" max="6925" width="1.7109375" style="104" customWidth="1"/>
    <col min="6926" max="6926" width="2.28515625" style="104" customWidth="1"/>
    <col min="6927" max="6927" width="3" style="104" customWidth="1"/>
    <col min="6928" max="6928" width="7.42578125" style="104" customWidth="1"/>
    <col min="6929" max="7168" width="6.85546875" style="104" customWidth="1"/>
    <col min="7169" max="7169" width="3.7109375" style="104" customWidth="1"/>
    <col min="7170" max="7170" width="4.85546875" style="104" customWidth="1"/>
    <col min="7171" max="7171" width="9.42578125" style="104" customWidth="1"/>
    <col min="7172" max="7172" width="8" style="104" customWidth="1"/>
    <col min="7173" max="7173" width="9.140625" style="104" customWidth="1"/>
    <col min="7174" max="7175" width="13.42578125" style="104" customWidth="1"/>
    <col min="7176" max="7176" width="6" style="104" customWidth="1"/>
    <col min="7177" max="7177" width="7.42578125" style="104" customWidth="1"/>
    <col min="7178" max="7178" width="2" style="104" customWidth="1"/>
    <col min="7179" max="7179" width="5" style="104" customWidth="1"/>
    <col min="7180" max="7180" width="1.28515625" style="104" customWidth="1"/>
    <col min="7181" max="7181" width="1.7109375" style="104" customWidth="1"/>
    <col min="7182" max="7182" width="2.28515625" style="104" customWidth="1"/>
    <col min="7183" max="7183" width="3" style="104" customWidth="1"/>
    <col min="7184" max="7184" width="7.42578125" style="104" customWidth="1"/>
    <col min="7185" max="7424" width="6.85546875" style="104" customWidth="1"/>
    <col min="7425" max="7425" width="3.7109375" style="104" customWidth="1"/>
    <col min="7426" max="7426" width="4.85546875" style="104" customWidth="1"/>
    <col min="7427" max="7427" width="9.42578125" style="104" customWidth="1"/>
    <col min="7428" max="7428" width="8" style="104" customWidth="1"/>
    <col min="7429" max="7429" width="9.140625" style="104" customWidth="1"/>
    <col min="7430" max="7431" width="13.42578125" style="104" customWidth="1"/>
    <col min="7432" max="7432" width="6" style="104" customWidth="1"/>
    <col min="7433" max="7433" width="7.42578125" style="104" customWidth="1"/>
    <col min="7434" max="7434" width="2" style="104" customWidth="1"/>
    <col min="7435" max="7435" width="5" style="104" customWidth="1"/>
    <col min="7436" max="7436" width="1.28515625" style="104" customWidth="1"/>
    <col min="7437" max="7437" width="1.7109375" style="104" customWidth="1"/>
    <col min="7438" max="7438" width="2.28515625" style="104" customWidth="1"/>
    <col min="7439" max="7439" width="3" style="104" customWidth="1"/>
    <col min="7440" max="7440" width="7.42578125" style="104" customWidth="1"/>
    <col min="7441" max="7680" width="6.85546875" style="104" customWidth="1"/>
    <col min="7681" max="7681" width="3.7109375" style="104" customWidth="1"/>
    <col min="7682" max="7682" width="4.85546875" style="104" customWidth="1"/>
    <col min="7683" max="7683" width="9.42578125" style="104" customWidth="1"/>
    <col min="7684" max="7684" width="8" style="104" customWidth="1"/>
    <col min="7685" max="7685" width="9.140625" style="104" customWidth="1"/>
    <col min="7686" max="7687" width="13.42578125" style="104" customWidth="1"/>
    <col min="7688" max="7688" width="6" style="104" customWidth="1"/>
    <col min="7689" max="7689" width="7.42578125" style="104" customWidth="1"/>
    <col min="7690" max="7690" width="2" style="104" customWidth="1"/>
    <col min="7691" max="7691" width="5" style="104" customWidth="1"/>
    <col min="7692" max="7692" width="1.28515625" style="104" customWidth="1"/>
    <col min="7693" max="7693" width="1.7109375" style="104" customWidth="1"/>
    <col min="7694" max="7694" width="2.28515625" style="104" customWidth="1"/>
    <col min="7695" max="7695" width="3" style="104" customWidth="1"/>
    <col min="7696" max="7696" width="7.42578125" style="104" customWidth="1"/>
    <col min="7697" max="7936" width="6.85546875" style="104" customWidth="1"/>
    <col min="7937" max="7937" width="3.7109375" style="104" customWidth="1"/>
    <col min="7938" max="7938" width="4.85546875" style="104" customWidth="1"/>
    <col min="7939" max="7939" width="9.42578125" style="104" customWidth="1"/>
    <col min="7940" max="7940" width="8" style="104" customWidth="1"/>
    <col min="7941" max="7941" width="9.140625" style="104" customWidth="1"/>
    <col min="7942" max="7943" width="13.42578125" style="104" customWidth="1"/>
    <col min="7944" max="7944" width="6" style="104" customWidth="1"/>
    <col min="7945" max="7945" width="7.42578125" style="104" customWidth="1"/>
    <col min="7946" max="7946" width="2" style="104" customWidth="1"/>
    <col min="7947" max="7947" width="5" style="104" customWidth="1"/>
    <col min="7948" max="7948" width="1.28515625" style="104" customWidth="1"/>
    <col min="7949" max="7949" width="1.7109375" style="104" customWidth="1"/>
    <col min="7950" max="7950" width="2.28515625" style="104" customWidth="1"/>
    <col min="7951" max="7951" width="3" style="104" customWidth="1"/>
    <col min="7952" max="7952" width="7.42578125" style="104" customWidth="1"/>
    <col min="7953" max="8192" width="6.85546875" style="104" customWidth="1"/>
    <col min="8193" max="8193" width="3.7109375" style="104" customWidth="1"/>
    <col min="8194" max="8194" width="4.85546875" style="104" customWidth="1"/>
    <col min="8195" max="8195" width="9.42578125" style="104" customWidth="1"/>
    <col min="8196" max="8196" width="8" style="104" customWidth="1"/>
    <col min="8197" max="8197" width="9.140625" style="104" customWidth="1"/>
    <col min="8198" max="8199" width="13.42578125" style="104" customWidth="1"/>
    <col min="8200" max="8200" width="6" style="104" customWidth="1"/>
    <col min="8201" max="8201" width="7.42578125" style="104" customWidth="1"/>
    <col min="8202" max="8202" width="2" style="104" customWidth="1"/>
    <col min="8203" max="8203" width="5" style="104" customWidth="1"/>
    <col min="8204" max="8204" width="1.28515625" style="104" customWidth="1"/>
    <col min="8205" max="8205" width="1.7109375" style="104" customWidth="1"/>
    <col min="8206" max="8206" width="2.28515625" style="104" customWidth="1"/>
    <col min="8207" max="8207" width="3" style="104" customWidth="1"/>
    <col min="8208" max="8208" width="7.42578125" style="104" customWidth="1"/>
    <col min="8209" max="8448" width="6.85546875" style="104" customWidth="1"/>
    <col min="8449" max="8449" width="3.7109375" style="104" customWidth="1"/>
    <col min="8450" max="8450" width="4.85546875" style="104" customWidth="1"/>
    <col min="8451" max="8451" width="9.42578125" style="104" customWidth="1"/>
    <col min="8452" max="8452" width="8" style="104" customWidth="1"/>
    <col min="8453" max="8453" width="9.140625" style="104" customWidth="1"/>
    <col min="8454" max="8455" width="13.42578125" style="104" customWidth="1"/>
    <col min="8456" max="8456" width="6" style="104" customWidth="1"/>
    <col min="8457" max="8457" width="7.42578125" style="104" customWidth="1"/>
    <col min="8458" max="8458" width="2" style="104" customWidth="1"/>
    <col min="8459" max="8459" width="5" style="104" customWidth="1"/>
    <col min="8460" max="8460" width="1.28515625" style="104" customWidth="1"/>
    <col min="8461" max="8461" width="1.7109375" style="104" customWidth="1"/>
    <col min="8462" max="8462" width="2.28515625" style="104" customWidth="1"/>
    <col min="8463" max="8463" width="3" style="104" customWidth="1"/>
    <col min="8464" max="8464" width="7.42578125" style="104" customWidth="1"/>
    <col min="8465" max="8704" width="6.85546875" style="104" customWidth="1"/>
    <col min="8705" max="8705" width="3.7109375" style="104" customWidth="1"/>
    <col min="8706" max="8706" width="4.85546875" style="104" customWidth="1"/>
    <col min="8707" max="8707" width="9.42578125" style="104" customWidth="1"/>
    <col min="8708" max="8708" width="8" style="104" customWidth="1"/>
    <col min="8709" max="8709" width="9.140625" style="104" customWidth="1"/>
    <col min="8710" max="8711" width="13.42578125" style="104" customWidth="1"/>
    <col min="8712" max="8712" width="6" style="104" customWidth="1"/>
    <col min="8713" max="8713" width="7.42578125" style="104" customWidth="1"/>
    <col min="8714" max="8714" width="2" style="104" customWidth="1"/>
    <col min="8715" max="8715" width="5" style="104" customWidth="1"/>
    <col min="8716" max="8716" width="1.28515625" style="104" customWidth="1"/>
    <col min="8717" max="8717" width="1.7109375" style="104" customWidth="1"/>
    <col min="8718" max="8718" width="2.28515625" style="104" customWidth="1"/>
    <col min="8719" max="8719" width="3" style="104" customWidth="1"/>
    <col min="8720" max="8720" width="7.42578125" style="104" customWidth="1"/>
    <col min="8721" max="8960" width="6.85546875" style="104" customWidth="1"/>
    <col min="8961" max="8961" width="3.7109375" style="104" customWidth="1"/>
    <col min="8962" max="8962" width="4.85546875" style="104" customWidth="1"/>
    <col min="8963" max="8963" width="9.42578125" style="104" customWidth="1"/>
    <col min="8964" max="8964" width="8" style="104" customWidth="1"/>
    <col min="8965" max="8965" width="9.140625" style="104" customWidth="1"/>
    <col min="8966" max="8967" width="13.42578125" style="104" customWidth="1"/>
    <col min="8968" max="8968" width="6" style="104" customWidth="1"/>
    <col min="8969" max="8969" width="7.42578125" style="104" customWidth="1"/>
    <col min="8970" max="8970" width="2" style="104" customWidth="1"/>
    <col min="8971" max="8971" width="5" style="104" customWidth="1"/>
    <col min="8972" max="8972" width="1.28515625" style="104" customWidth="1"/>
    <col min="8973" max="8973" width="1.7109375" style="104" customWidth="1"/>
    <col min="8974" max="8974" width="2.28515625" style="104" customWidth="1"/>
    <col min="8975" max="8975" width="3" style="104" customWidth="1"/>
    <col min="8976" max="8976" width="7.42578125" style="104" customWidth="1"/>
    <col min="8977" max="9216" width="6.85546875" style="104" customWidth="1"/>
    <col min="9217" max="9217" width="3.7109375" style="104" customWidth="1"/>
    <col min="9218" max="9218" width="4.85546875" style="104" customWidth="1"/>
    <col min="9219" max="9219" width="9.42578125" style="104" customWidth="1"/>
    <col min="9220" max="9220" width="8" style="104" customWidth="1"/>
    <col min="9221" max="9221" width="9.140625" style="104" customWidth="1"/>
    <col min="9222" max="9223" width="13.42578125" style="104" customWidth="1"/>
    <col min="9224" max="9224" width="6" style="104" customWidth="1"/>
    <col min="9225" max="9225" width="7.42578125" style="104" customWidth="1"/>
    <col min="9226" max="9226" width="2" style="104" customWidth="1"/>
    <col min="9227" max="9227" width="5" style="104" customWidth="1"/>
    <col min="9228" max="9228" width="1.28515625" style="104" customWidth="1"/>
    <col min="9229" max="9229" width="1.7109375" style="104" customWidth="1"/>
    <col min="9230" max="9230" width="2.28515625" style="104" customWidth="1"/>
    <col min="9231" max="9231" width="3" style="104" customWidth="1"/>
    <col min="9232" max="9232" width="7.42578125" style="104" customWidth="1"/>
    <col min="9233" max="9472" width="6.85546875" style="104" customWidth="1"/>
    <col min="9473" max="9473" width="3.7109375" style="104" customWidth="1"/>
    <col min="9474" max="9474" width="4.85546875" style="104" customWidth="1"/>
    <col min="9475" max="9475" width="9.42578125" style="104" customWidth="1"/>
    <col min="9476" max="9476" width="8" style="104" customWidth="1"/>
    <col min="9477" max="9477" width="9.140625" style="104" customWidth="1"/>
    <col min="9478" max="9479" width="13.42578125" style="104" customWidth="1"/>
    <col min="9480" max="9480" width="6" style="104" customWidth="1"/>
    <col min="9481" max="9481" width="7.42578125" style="104" customWidth="1"/>
    <col min="9482" max="9482" width="2" style="104" customWidth="1"/>
    <col min="9483" max="9483" width="5" style="104" customWidth="1"/>
    <col min="9484" max="9484" width="1.28515625" style="104" customWidth="1"/>
    <col min="9485" max="9485" width="1.7109375" style="104" customWidth="1"/>
    <col min="9486" max="9486" width="2.28515625" style="104" customWidth="1"/>
    <col min="9487" max="9487" width="3" style="104" customWidth="1"/>
    <col min="9488" max="9488" width="7.42578125" style="104" customWidth="1"/>
    <col min="9489" max="9728" width="6.85546875" style="104" customWidth="1"/>
    <col min="9729" max="9729" width="3.7109375" style="104" customWidth="1"/>
    <col min="9730" max="9730" width="4.85546875" style="104" customWidth="1"/>
    <col min="9731" max="9731" width="9.42578125" style="104" customWidth="1"/>
    <col min="9732" max="9732" width="8" style="104" customWidth="1"/>
    <col min="9733" max="9733" width="9.140625" style="104" customWidth="1"/>
    <col min="9734" max="9735" width="13.42578125" style="104" customWidth="1"/>
    <col min="9736" max="9736" width="6" style="104" customWidth="1"/>
    <col min="9737" max="9737" width="7.42578125" style="104" customWidth="1"/>
    <col min="9738" max="9738" width="2" style="104" customWidth="1"/>
    <col min="9739" max="9739" width="5" style="104" customWidth="1"/>
    <col min="9740" max="9740" width="1.28515625" style="104" customWidth="1"/>
    <col min="9741" max="9741" width="1.7109375" style="104" customWidth="1"/>
    <col min="9742" max="9742" width="2.28515625" style="104" customWidth="1"/>
    <col min="9743" max="9743" width="3" style="104" customWidth="1"/>
    <col min="9744" max="9744" width="7.42578125" style="104" customWidth="1"/>
    <col min="9745" max="9984" width="6.85546875" style="104" customWidth="1"/>
    <col min="9985" max="9985" width="3.7109375" style="104" customWidth="1"/>
    <col min="9986" max="9986" width="4.85546875" style="104" customWidth="1"/>
    <col min="9987" max="9987" width="9.42578125" style="104" customWidth="1"/>
    <col min="9988" max="9988" width="8" style="104" customWidth="1"/>
    <col min="9989" max="9989" width="9.140625" style="104" customWidth="1"/>
    <col min="9990" max="9991" width="13.42578125" style="104" customWidth="1"/>
    <col min="9992" max="9992" width="6" style="104" customWidth="1"/>
    <col min="9993" max="9993" width="7.42578125" style="104" customWidth="1"/>
    <col min="9994" max="9994" width="2" style="104" customWidth="1"/>
    <col min="9995" max="9995" width="5" style="104" customWidth="1"/>
    <col min="9996" max="9996" width="1.28515625" style="104" customWidth="1"/>
    <col min="9997" max="9997" width="1.7109375" style="104" customWidth="1"/>
    <col min="9998" max="9998" width="2.28515625" style="104" customWidth="1"/>
    <col min="9999" max="9999" width="3" style="104" customWidth="1"/>
    <col min="10000" max="10000" width="7.42578125" style="104" customWidth="1"/>
    <col min="10001" max="10240" width="6.85546875" style="104" customWidth="1"/>
    <col min="10241" max="10241" width="3.7109375" style="104" customWidth="1"/>
    <col min="10242" max="10242" width="4.85546875" style="104" customWidth="1"/>
    <col min="10243" max="10243" width="9.42578125" style="104" customWidth="1"/>
    <col min="10244" max="10244" width="8" style="104" customWidth="1"/>
    <col min="10245" max="10245" width="9.140625" style="104" customWidth="1"/>
    <col min="10246" max="10247" width="13.42578125" style="104" customWidth="1"/>
    <col min="10248" max="10248" width="6" style="104" customWidth="1"/>
    <col min="10249" max="10249" width="7.42578125" style="104" customWidth="1"/>
    <col min="10250" max="10250" width="2" style="104" customWidth="1"/>
    <col min="10251" max="10251" width="5" style="104" customWidth="1"/>
    <col min="10252" max="10252" width="1.28515625" style="104" customWidth="1"/>
    <col min="10253" max="10253" width="1.7109375" style="104" customWidth="1"/>
    <col min="10254" max="10254" width="2.28515625" style="104" customWidth="1"/>
    <col min="10255" max="10255" width="3" style="104" customWidth="1"/>
    <col min="10256" max="10256" width="7.42578125" style="104" customWidth="1"/>
    <col min="10257" max="10496" width="6.85546875" style="104" customWidth="1"/>
    <col min="10497" max="10497" width="3.7109375" style="104" customWidth="1"/>
    <col min="10498" max="10498" width="4.85546875" style="104" customWidth="1"/>
    <col min="10499" max="10499" width="9.42578125" style="104" customWidth="1"/>
    <col min="10500" max="10500" width="8" style="104" customWidth="1"/>
    <col min="10501" max="10501" width="9.140625" style="104" customWidth="1"/>
    <col min="10502" max="10503" width="13.42578125" style="104" customWidth="1"/>
    <col min="10504" max="10504" width="6" style="104" customWidth="1"/>
    <col min="10505" max="10505" width="7.42578125" style="104" customWidth="1"/>
    <col min="10506" max="10506" width="2" style="104" customWidth="1"/>
    <col min="10507" max="10507" width="5" style="104" customWidth="1"/>
    <col min="10508" max="10508" width="1.28515625" style="104" customWidth="1"/>
    <col min="10509" max="10509" width="1.7109375" style="104" customWidth="1"/>
    <col min="10510" max="10510" width="2.28515625" style="104" customWidth="1"/>
    <col min="10511" max="10511" width="3" style="104" customWidth="1"/>
    <col min="10512" max="10512" width="7.42578125" style="104" customWidth="1"/>
    <col min="10513" max="10752" width="6.85546875" style="104" customWidth="1"/>
    <col min="10753" max="10753" width="3.7109375" style="104" customWidth="1"/>
    <col min="10754" max="10754" width="4.85546875" style="104" customWidth="1"/>
    <col min="10755" max="10755" width="9.42578125" style="104" customWidth="1"/>
    <col min="10756" max="10756" width="8" style="104" customWidth="1"/>
    <col min="10757" max="10757" width="9.140625" style="104" customWidth="1"/>
    <col min="10758" max="10759" width="13.42578125" style="104" customWidth="1"/>
    <col min="10760" max="10760" width="6" style="104" customWidth="1"/>
    <col min="10761" max="10761" width="7.42578125" style="104" customWidth="1"/>
    <col min="10762" max="10762" width="2" style="104" customWidth="1"/>
    <col min="10763" max="10763" width="5" style="104" customWidth="1"/>
    <col min="10764" max="10764" width="1.28515625" style="104" customWidth="1"/>
    <col min="10765" max="10765" width="1.7109375" style="104" customWidth="1"/>
    <col min="10766" max="10766" width="2.28515625" style="104" customWidth="1"/>
    <col min="10767" max="10767" width="3" style="104" customWidth="1"/>
    <col min="10768" max="10768" width="7.42578125" style="104" customWidth="1"/>
    <col min="10769" max="11008" width="6.85546875" style="104" customWidth="1"/>
    <col min="11009" max="11009" width="3.7109375" style="104" customWidth="1"/>
    <col min="11010" max="11010" width="4.85546875" style="104" customWidth="1"/>
    <col min="11011" max="11011" width="9.42578125" style="104" customWidth="1"/>
    <col min="11012" max="11012" width="8" style="104" customWidth="1"/>
    <col min="11013" max="11013" width="9.140625" style="104" customWidth="1"/>
    <col min="11014" max="11015" width="13.42578125" style="104" customWidth="1"/>
    <col min="11016" max="11016" width="6" style="104" customWidth="1"/>
    <col min="11017" max="11017" width="7.42578125" style="104" customWidth="1"/>
    <col min="11018" max="11018" width="2" style="104" customWidth="1"/>
    <col min="11019" max="11019" width="5" style="104" customWidth="1"/>
    <col min="11020" max="11020" width="1.28515625" style="104" customWidth="1"/>
    <col min="11021" max="11021" width="1.7109375" style="104" customWidth="1"/>
    <col min="11022" max="11022" width="2.28515625" style="104" customWidth="1"/>
    <col min="11023" max="11023" width="3" style="104" customWidth="1"/>
    <col min="11024" max="11024" width="7.42578125" style="104" customWidth="1"/>
    <col min="11025" max="11264" width="6.85546875" style="104" customWidth="1"/>
    <col min="11265" max="11265" width="3.7109375" style="104" customWidth="1"/>
    <col min="11266" max="11266" width="4.85546875" style="104" customWidth="1"/>
    <col min="11267" max="11267" width="9.42578125" style="104" customWidth="1"/>
    <col min="11268" max="11268" width="8" style="104" customWidth="1"/>
    <col min="11269" max="11269" width="9.140625" style="104" customWidth="1"/>
    <col min="11270" max="11271" width="13.42578125" style="104" customWidth="1"/>
    <col min="11272" max="11272" width="6" style="104" customWidth="1"/>
    <col min="11273" max="11273" width="7.42578125" style="104" customWidth="1"/>
    <col min="11274" max="11274" width="2" style="104" customWidth="1"/>
    <col min="11275" max="11275" width="5" style="104" customWidth="1"/>
    <col min="11276" max="11276" width="1.28515625" style="104" customWidth="1"/>
    <col min="11277" max="11277" width="1.7109375" style="104" customWidth="1"/>
    <col min="11278" max="11278" width="2.28515625" style="104" customWidth="1"/>
    <col min="11279" max="11279" width="3" style="104" customWidth="1"/>
    <col min="11280" max="11280" width="7.42578125" style="104" customWidth="1"/>
    <col min="11281" max="11520" width="6.85546875" style="104" customWidth="1"/>
    <col min="11521" max="11521" width="3.7109375" style="104" customWidth="1"/>
    <col min="11522" max="11522" width="4.85546875" style="104" customWidth="1"/>
    <col min="11523" max="11523" width="9.42578125" style="104" customWidth="1"/>
    <col min="11524" max="11524" width="8" style="104" customWidth="1"/>
    <col min="11525" max="11525" width="9.140625" style="104" customWidth="1"/>
    <col min="11526" max="11527" width="13.42578125" style="104" customWidth="1"/>
    <col min="11528" max="11528" width="6" style="104" customWidth="1"/>
    <col min="11529" max="11529" width="7.42578125" style="104" customWidth="1"/>
    <col min="11530" max="11530" width="2" style="104" customWidth="1"/>
    <col min="11531" max="11531" width="5" style="104" customWidth="1"/>
    <col min="11532" max="11532" width="1.28515625" style="104" customWidth="1"/>
    <col min="11533" max="11533" width="1.7109375" style="104" customWidth="1"/>
    <col min="11534" max="11534" width="2.28515625" style="104" customWidth="1"/>
    <col min="11535" max="11535" width="3" style="104" customWidth="1"/>
    <col min="11536" max="11536" width="7.42578125" style="104" customWidth="1"/>
    <col min="11537" max="11776" width="6.85546875" style="104" customWidth="1"/>
    <col min="11777" max="11777" width="3.7109375" style="104" customWidth="1"/>
    <col min="11778" max="11778" width="4.85546875" style="104" customWidth="1"/>
    <col min="11779" max="11779" width="9.42578125" style="104" customWidth="1"/>
    <col min="11780" max="11780" width="8" style="104" customWidth="1"/>
    <col min="11781" max="11781" width="9.140625" style="104" customWidth="1"/>
    <col min="11782" max="11783" width="13.42578125" style="104" customWidth="1"/>
    <col min="11784" max="11784" width="6" style="104" customWidth="1"/>
    <col min="11785" max="11785" width="7.42578125" style="104" customWidth="1"/>
    <col min="11786" max="11786" width="2" style="104" customWidth="1"/>
    <col min="11787" max="11787" width="5" style="104" customWidth="1"/>
    <col min="11788" max="11788" width="1.28515625" style="104" customWidth="1"/>
    <col min="11789" max="11789" width="1.7109375" style="104" customWidth="1"/>
    <col min="11790" max="11790" width="2.28515625" style="104" customWidth="1"/>
    <col min="11791" max="11791" width="3" style="104" customWidth="1"/>
    <col min="11792" max="11792" width="7.42578125" style="104" customWidth="1"/>
    <col min="11793" max="12032" width="6.85546875" style="104" customWidth="1"/>
    <col min="12033" max="12033" width="3.7109375" style="104" customWidth="1"/>
    <col min="12034" max="12034" width="4.85546875" style="104" customWidth="1"/>
    <col min="12035" max="12035" width="9.42578125" style="104" customWidth="1"/>
    <col min="12036" max="12036" width="8" style="104" customWidth="1"/>
    <col min="12037" max="12037" width="9.140625" style="104" customWidth="1"/>
    <col min="12038" max="12039" width="13.42578125" style="104" customWidth="1"/>
    <col min="12040" max="12040" width="6" style="104" customWidth="1"/>
    <col min="12041" max="12041" width="7.42578125" style="104" customWidth="1"/>
    <col min="12042" max="12042" width="2" style="104" customWidth="1"/>
    <col min="12043" max="12043" width="5" style="104" customWidth="1"/>
    <col min="12044" max="12044" width="1.28515625" style="104" customWidth="1"/>
    <col min="12045" max="12045" width="1.7109375" style="104" customWidth="1"/>
    <col min="12046" max="12046" width="2.28515625" style="104" customWidth="1"/>
    <col min="12047" max="12047" width="3" style="104" customWidth="1"/>
    <col min="12048" max="12048" width="7.42578125" style="104" customWidth="1"/>
    <col min="12049" max="12288" width="6.85546875" style="104" customWidth="1"/>
    <col min="12289" max="12289" width="3.7109375" style="104" customWidth="1"/>
    <col min="12290" max="12290" width="4.85546875" style="104" customWidth="1"/>
    <col min="12291" max="12291" width="9.42578125" style="104" customWidth="1"/>
    <col min="12292" max="12292" width="8" style="104" customWidth="1"/>
    <col min="12293" max="12293" width="9.140625" style="104" customWidth="1"/>
    <col min="12294" max="12295" width="13.42578125" style="104" customWidth="1"/>
    <col min="12296" max="12296" width="6" style="104" customWidth="1"/>
    <col min="12297" max="12297" width="7.42578125" style="104" customWidth="1"/>
    <col min="12298" max="12298" width="2" style="104" customWidth="1"/>
    <col min="12299" max="12299" width="5" style="104" customWidth="1"/>
    <col min="12300" max="12300" width="1.28515625" style="104" customWidth="1"/>
    <col min="12301" max="12301" width="1.7109375" style="104" customWidth="1"/>
    <col min="12302" max="12302" width="2.28515625" style="104" customWidth="1"/>
    <col min="12303" max="12303" width="3" style="104" customWidth="1"/>
    <col min="12304" max="12304" width="7.42578125" style="104" customWidth="1"/>
    <col min="12305" max="12544" width="6.85546875" style="104" customWidth="1"/>
    <col min="12545" max="12545" width="3.7109375" style="104" customWidth="1"/>
    <col min="12546" max="12546" width="4.85546875" style="104" customWidth="1"/>
    <col min="12547" max="12547" width="9.42578125" style="104" customWidth="1"/>
    <col min="12548" max="12548" width="8" style="104" customWidth="1"/>
    <col min="12549" max="12549" width="9.140625" style="104" customWidth="1"/>
    <col min="12550" max="12551" width="13.42578125" style="104" customWidth="1"/>
    <col min="12552" max="12552" width="6" style="104" customWidth="1"/>
    <col min="12553" max="12553" width="7.42578125" style="104" customWidth="1"/>
    <col min="12554" max="12554" width="2" style="104" customWidth="1"/>
    <col min="12555" max="12555" width="5" style="104" customWidth="1"/>
    <col min="12556" max="12556" width="1.28515625" style="104" customWidth="1"/>
    <col min="12557" max="12557" width="1.7109375" style="104" customWidth="1"/>
    <col min="12558" max="12558" width="2.28515625" style="104" customWidth="1"/>
    <col min="12559" max="12559" width="3" style="104" customWidth="1"/>
    <col min="12560" max="12560" width="7.42578125" style="104" customWidth="1"/>
    <col min="12561" max="12800" width="6.85546875" style="104" customWidth="1"/>
    <col min="12801" max="12801" width="3.7109375" style="104" customWidth="1"/>
    <col min="12802" max="12802" width="4.85546875" style="104" customWidth="1"/>
    <col min="12803" max="12803" width="9.42578125" style="104" customWidth="1"/>
    <col min="12804" max="12804" width="8" style="104" customWidth="1"/>
    <col min="12805" max="12805" width="9.140625" style="104" customWidth="1"/>
    <col min="12806" max="12807" width="13.42578125" style="104" customWidth="1"/>
    <col min="12808" max="12808" width="6" style="104" customWidth="1"/>
    <col min="12809" max="12809" width="7.42578125" style="104" customWidth="1"/>
    <col min="12810" max="12810" width="2" style="104" customWidth="1"/>
    <col min="12811" max="12811" width="5" style="104" customWidth="1"/>
    <col min="12812" max="12812" width="1.28515625" style="104" customWidth="1"/>
    <col min="12813" max="12813" width="1.7109375" style="104" customWidth="1"/>
    <col min="12814" max="12814" width="2.28515625" style="104" customWidth="1"/>
    <col min="12815" max="12815" width="3" style="104" customWidth="1"/>
    <col min="12816" max="12816" width="7.42578125" style="104" customWidth="1"/>
    <col min="12817" max="13056" width="6.85546875" style="104" customWidth="1"/>
    <col min="13057" max="13057" width="3.7109375" style="104" customWidth="1"/>
    <col min="13058" max="13058" width="4.85546875" style="104" customWidth="1"/>
    <col min="13059" max="13059" width="9.42578125" style="104" customWidth="1"/>
    <col min="13060" max="13060" width="8" style="104" customWidth="1"/>
    <col min="13061" max="13061" width="9.140625" style="104" customWidth="1"/>
    <col min="13062" max="13063" width="13.42578125" style="104" customWidth="1"/>
    <col min="13064" max="13064" width="6" style="104" customWidth="1"/>
    <col min="13065" max="13065" width="7.42578125" style="104" customWidth="1"/>
    <col min="13066" max="13066" width="2" style="104" customWidth="1"/>
    <col min="13067" max="13067" width="5" style="104" customWidth="1"/>
    <col min="13068" max="13068" width="1.28515625" style="104" customWidth="1"/>
    <col min="13069" max="13069" width="1.7109375" style="104" customWidth="1"/>
    <col min="13070" max="13070" width="2.28515625" style="104" customWidth="1"/>
    <col min="13071" max="13071" width="3" style="104" customWidth="1"/>
    <col min="13072" max="13072" width="7.42578125" style="104" customWidth="1"/>
    <col min="13073" max="13312" width="6.85546875" style="104" customWidth="1"/>
    <col min="13313" max="13313" width="3.7109375" style="104" customWidth="1"/>
    <col min="13314" max="13314" width="4.85546875" style="104" customWidth="1"/>
    <col min="13315" max="13315" width="9.42578125" style="104" customWidth="1"/>
    <col min="13316" max="13316" width="8" style="104" customWidth="1"/>
    <col min="13317" max="13317" width="9.140625" style="104" customWidth="1"/>
    <col min="13318" max="13319" width="13.42578125" style="104" customWidth="1"/>
    <col min="13320" max="13320" width="6" style="104" customWidth="1"/>
    <col min="13321" max="13321" width="7.42578125" style="104" customWidth="1"/>
    <col min="13322" max="13322" width="2" style="104" customWidth="1"/>
    <col min="13323" max="13323" width="5" style="104" customWidth="1"/>
    <col min="13324" max="13324" width="1.28515625" style="104" customWidth="1"/>
    <col min="13325" max="13325" width="1.7109375" style="104" customWidth="1"/>
    <col min="13326" max="13326" width="2.28515625" style="104" customWidth="1"/>
    <col min="13327" max="13327" width="3" style="104" customWidth="1"/>
    <col min="13328" max="13328" width="7.42578125" style="104" customWidth="1"/>
    <col min="13329" max="13568" width="6.85546875" style="104" customWidth="1"/>
    <col min="13569" max="13569" width="3.7109375" style="104" customWidth="1"/>
    <col min="13570" max="13570" width="4.85546875" style="104" customWidth="1"/>
    <col min="13571" max="13571" width="9.42578125" style="104" customWidth="1"/>
    <col min="13572" max="13572" width="8" style="104" customWidth="1"/>
    <col min="13573" max="13573" width="9.140625" style="104" customWidth="1"/>
    <col min="13574" max="13575" width="13.42578125" style="104" customWidth="1"/>
    <col min="13576" max="13576" width="6" style="104" customWidth="1"/>
    <col min="13577" max="13577" width="7.42578125" style="104" customWidth="1"/>
    <col min="13578" max="13578" width="2" style="104" customWidth="1"/>
    <col min="13579" max="13579" width="5" style="104" customWidth="1"/>
    <col min="13580" max="13580" width="1.28515625" style="104" customWidth="1"/>
    <col min="13581" max="13581" width="1.7109375" style="104" customWidth="1"/>
    <col min="13582" max="13582" width="2.28515625" style="104" customWidth="1"/>
    <col min="13583" max="13583" width="3" style="104" customWidth="1"/>
    <col min="13584" max="13584" width="7.42578125" style="104" customWidth="1"/>
    <col min="13585" max="13824" width="6.85546875" style="104" customWidth="1"/>
    <col min="13825" max="13825" width="3.7109375" style="104" customWidth="1"/>
    <col min="13826" max="13826" width="4.85546875" style="104" customWidth="1"/>
    <col min="13827" max="13827" width="9.42578125" style="104" customWidth="1"/>
    <col min="13828" max="13828" width="8" style="104" customWidth="1"/>
    <col min="13829" max="13829" width="9.140625" style="104" customWidth="1"/>
    <col min="13830" max="13831" width="13.42578125" style="104" customWidth="1"/>
    <col min="13832" max="13832" width="6" style="104" customWidth="1"/>
    <col min="13833" max="13833" width="7.42578125" style="104" customWidth="1"/>
    <col min="13834" max="13834" width="2" style="104" customWidth="1"/>
    <col min="13835" max="13835" width="5" style="104" customWidth="1"/>
    <col min="13836" max="13836" width="1.28515625" style="104" customWidth="1"/>
    <col min="13837" max="13837" width="1.7109375" style="104" customWidth="1"/>
    <col min="13838" max="13838" width="2.28515625" style="104" customWidth="1"/>
    <col min="13839" max="13839" width="3" style="104" customWidth="1"/>
    <col min="13840" max="13840" width="7.42578125" style="104" customWidth="1"/>
    <col min="13841" max="14080" width="6.85546875" style="104" customWidth="1"/>
    <col min="14081" max="14081" width="3.7109375" style="104" customWidth="1"/>
    <col min="14082" max="14082" width="4.85546875" style="104" customWidth="1"/>
    <col min="14083" max="14083" width="9.42578125" style="104" customWidth="1"/>
    <col min="14084" max="14084" width="8" style="104" customWidth="1"/>
    <col min="14085" max="14085" width="9.140625" style="104" customWidth="1"/>
    <col min="14086" max="14087" width="13.42578125" style="104" customWidth="1"/>
    <col min="14088" max="14088" width="6" style="104" customWidth="1"/>
    <col min="14089" max="14089" width="7.42578125" style="104" customWidth="1"/>
    <col min="14090" max="14090" width="2" style="104" customWidth="1"/>
    <col min="14091" max="14091" width="5" style="104" customWidth="1"/>
    <col min="14092" max="14092" width="1.28515625" style="104" customWidth="1"/>
    <col min="14093" max="14093" width="1.7109375" style="104" customWidth="1"/>
    <col min="14094" max="14094" width="2.28515625" style="104" customWidth="1"/>
    <col min="14095" max="14095" width="3" style="104" customWidth="1"/>
    <col min="14096" max="14096" width="7.42578125" style="104" customWidth="1"/>
    <col min="14097" max="14336" width="6.85546875" style="104" customWidth="1"/>
    <col min="14337" max="14337" width="3.7109375" style="104" customWidth="1"/>
    <col min="14338" max="14338" width="4.85546875" style="104" customWidth="1"/>
    <col min="14339" max="14339" width="9.42578125" style="104" customWidth="1"/>
    <col min="14340" max="14340" width="8" style="104" customWidth="1"/>
    <col min="14341" max="14341" width="9.140625" style="104" customWidth="1"/>
    <col min="14342" max="14343" width="13.42578125" style="104" customWidth="1"/>
    <col min="14344" max="14344" width="6" style="104" customWidth="1"/>
    <col min="14345" max="14345" width="7.42578125" style="104" customWidth="1"/>
    <col min="14346" max="14346" width="2" style="104" customWidth="1"/>
    <col min="14347" max="14347" width="5" style="104" customWidth="1"/>
    <col min="14348" max="14348" width="1.28515625" style="104" customWidth="1"/>
    <col min="14349" max="14349" width="1.7109375" style="104" customWidth="1"/>
    <col min="14350" max="14350" width="2.28515625" style="104" customWidth="1"/>
    <col min="14351" max="14351" width="3" style="104" customWidth="1"/>
    <col min="14352" max="14352" width="7.42578125" style="104" customWidth="1"/>
    <col min="14353" max="14592" width="6.85546875" style="104" customWidth="1"/>
    <col min="14593" max="14593" width="3.7109375" style="104" customWidth="1"/>
    <col min="14594" max="14594" width="4.85546875" style="104" customWidth="1"/>
    <col min="14595" max="14595" width="9.42578125" style="104" customWidth="1"/>
    <col min="14596" max="14596" width="8" style="104" customWidth="1"/>
    <col min="14597" max="14597" width="9.140625" style="104" customWidth="1"/>
    <col min="14598" max="14599" width="13.42578125" style="104" customWidth="1"/>
    <col min="14600" max="14600" width="6" style="104" customWidth="1"/>
    <col min="14601" max="14601" width="7.42578125" style="104" customWidth="1"/>
    <col min="14602" max="14602" width="2" style="104" customWidth="1"/>
    <col min="14603" max="14603" width="5" style="104" customWidth="1"/>
    <col min="14604" max="14604" width="1.28515625" style="104" customWidth="1"/>
    <col min="14605" max="14605" width="1.7109375" style="104" customWidth="1"/>
    <col min="14606" max="14606" width="2.28515625" style="104" customWidth="1"/>
    <col min="14607" max="14607" width="3" style="104" customWidth="1"/>
    <col min="14608" max="14608" width="7.42578125" style="104" customWidth="1"/>
    <col min="14609" max="14848" width="6.85546875" style="104" customWidth="1"/>
    <col min="14849" max="14849" width="3.7109375" style="104" customWidth="1"/>
    <col min="14850" max="14850" width="4.85546875" style="104" customWidth="1"/>
    <col min="14851" max="14851" width="9.42578125" style="104" customWidth="1"/>
    <col min="14852" max="14852" width="8" style="104" customWidth="1"/>
    <col min="14853" max="14853" width="9.140625" style="104" customWidth="1"/>
    <col min="14854" max="14855" width="13.42578125" style="104" customWidth="1"/>
    <col min="14856" max="14856" width="6" style="104" customWidth="1"/>
    <col min="14857" max="14857" width="7.42578125" style="104" customWidth="1"/>
    <col min="14858" max="14858" width="2" style="104" customWidth="1"/>
    <col min="14859" max="14859" width="5" style="104" customWidth="1"/>
    <col min="14860" max="14860" width="1.28515625" style="104" customWidth="1"/>
    <col min="14861" max="14861" width="1.7109375" style="104" customWidth="1"/>
    <col min="14862" max="14862" width="2.28515625" style="104" customWidth="1"/>
    <col min="14863" max="14863" width="3" style="104" customWidth="1"/>
    <col min="14864" max="14864" width="7.42578125" style="104" customWidth="1"/>
    <col min="14865" max="15104" width="6.85546875" style="104" customWidth="1"/>
    <col min="15105" max="15105" width="3.7109375" style="104" customWidth="1"/>
    <col min="15106" max="15106" width="4.85546875" style="104" customWidth="1"/>
    <col min="15107" max="15107" width="9.42578125" style="104" customWidth="1"/>
    <col min="15108" max="15108" width="8" style="104" customWidth="1"/>
    <col min="15109" max="15109" width="9.140625" style="104" customWidth="1"/>
    <col min="15110" max="15111" width="13.42578125" style="104" customWidth="1"/>
    <col min="15112" max="15112" width="6" style="104" customWidth="1"/>
    <col min="15113" max="15113" width="7.42578125" style="104" customWidth="1"/>
    <col min="15114" max="15114" width="2" style="104" customWidth="1"/>
    <col min="15115" max="15115" width="5" style="104" customWidth="1"/>
    <col min="15116" max="15116" width="1.28515625" style="104" customWidth="1"/>
    <col min="15117" max="15117" width="1.7109375" style="104" customWidth="1"/>
    <col min="15118" max="15118" width="2.28515625" style="104" customWidth="1"/>
    <col min="15119" max="15119" width="3" style="104" customWidth="1"/>
    <col min="15120" max="15120" width="7.42578125" style="104" customWidth="1"/>
    <col min="15121" max="15360" width="6.85546875" style="104" customWidth="1"/>
    <col min="15361" max="15361" width="3.7109375" style="104" customWidth="1"/>
    <col min="15362" max="15362" width="4.85546875" style="104" customWidth="1"/>
    <col min="15363" max="15363" width="9.42578125" style="104" customWidth="1"/>
    <col min="15364" max="15364" width="8" style="104" customWidth="1"/>
    <col min="15365" max="15365" width="9.140625" style="104" customWidth="1"/>
    <col min="15366" max="15367" width="13.42578125" style="104" customWidth="1"/>
    <col min="15368" max="15368" width="6" style="104" customWidth="1"/>
    <col min="15369" max="15369" width="7.42578125" style="104" customWidth="1"/>
    <col min="15370" max="15370" width="2" style="104" customWidth="1"/>
    <col min="15371" max="15371" width="5" style="104" customWidth="1"/>
    <col min="15372" max="15372" width="1.28515625" style="104" customWidth="1"/>
    <col min="15373" max="15373" width="1.7109375" style="104" customWidth="1"/>
    <col min="15374" max="15374" width="2.28515625" style="104" customWidth="1"/>
    <col min="15375" max="15375" width="3" style="104" customWidth="1"/>
    <col min="15376" max="15376" width="7.42578125" style="104" customWidth="1"/>
    <col min="15377" max="15616" width="6.85546875" style="104" customWidth="1"/>
    <col min="15617" max="15617" width="3.7109375" style="104" customWidth="1"/>
    <col min="15618" max="15618" width="4.85546875" style="104" customWidth="1"/>
    <col min="15619" max="15619" width="9.42578125" style="104" customWidth="1"/>
    <col min="15620" max="15620" width="8" style="104" customWidth="1"/>
    <col min="15621" max="15621" width="9.140625" style="104" customWidth="1"/>
    <col min="15622" max="15623" width="13.42578125" style="104" customWidth="1"/>
    <col min="15624" max="15624" width="6" style="104" customWidth="1"/>
    <col min="15625" max="15625" width="7.42578125" style="104" customWidth="1"/>
    <col min="15626" max="15626" width="2" style="104" customWidth="1"/>
    <col min="15627" max="15627" width="5" style="104" customWidth="1"/>
    <col min="15628" max="15628" width="1.28515625" style="104" customWidth="1"/>
    <col min="15629" max="15629" width="1.7109375" style="104" customWidth="1"/>
    <col min="15630" max="15630" width="2.28515625" style="104" customWidth="1"/>
    <col min="15631" max="15631" width="3" style="104" customWidth="1"/>
    <col min="15632" max="15632" width="7.42578125" style="104" customWidth="1"/>
    <col min="15633" max="15872" width="6.85546875" style="104" customWidth="1"/>
    <col min="15873" max="15873" width="3.7109375" style="104" customWidth="1"/>
    <col min="15874" max="15874" width="4.85546875" style="104" customWidth="1"/>
    <col min="15875" max="15875" width="9.42578125" style="104" customWidth="1"/>
    <col min="15876" max="15876" width="8" style="104" customWidth="1"/>
    <col min="15877" max="15877" width="9.140625" style="104" customWidth="1"/>
    <col min="15878" max="15879" width="13.42578125" style="104" customWidth="1"/>
    <col min="15880" max="15880" width="6" style="104" customWidth="1"/>
    <col min="15881" max="15881" width="7.42578125" style="104" customWidth="1"/>
    <col min="15882" max="15882" width="2" style="104" customWidth="1"/>
    <col min="15883" max="15883" width="5" style="104" customWidth="1"/>
    <col min="15884" max="15884" width="1.28515625" style="104" customWidth="1"/>
    <col min="15885" max="15885" width="1.7109375" style="104" customWidth="1"/>
    <col min="15886" max="15886" width="2.28515625" style="104" customWidth="1"/>
    <col min="15887" max="15887" width="3" style="104" customWidth="1"/>
    <col min="15888" max="15888" width="7.42578125" style="104" customWidth="1"/>
    <col min="15889" max="16128" width="6.85546875" style="104" customWidth="1"/>
    <col min="16129" max="16129" width="3.7109375" style="104" customWidth="1"/>
    <col min="16130" max="16130" width="4.85546875" style="104" customWidth="1"/>
    <col min="16131" max="16131" width="9.42578125" style="104" customWidth="1"/>
    <col min="16132" max="16132" width="8" style="104" customWidth="1"/>
    <col min="16133" max="16133" width="9.140625" style="104" customWidth="1"/>
    <col min="16134" max="16135" width="13.42578125" style="104" customWidth="1"/>
    <col min="16136" max="16136" width="6" style="104" customWidth="1"/>
    <col min="16137" max="16137" width="7.42578125" style="104" customWidth="1"/>
    <col min="16138" max="16138" width="2" style="104" customWidth="1"/>
    <col min="16139" max="16139" width="5" style="104" customWidth="1"/>
    <col min="16140" max="16140" width="1.28515625" style="104" customWidth="1"/>
    <col min="16141" max="16141" width="1.7109375" style="104" customWidth="1"/>
    <col min="16142" max="16142" width="2.28515625" style="104" customWidth="1"/>
    <col min="16143" max="16143" width="3" style="104" customWidth="1"/>
    <col min="16144" max="16144" width="7.42578125" style="104" customWidth="1"/>
    <col min="16145" max="16384" width="6.85546875" style="104" customWidth="1"/>
  </cols>
  <sheetData>
    <row r="1" spans="2:16" ht="7.5" customHeight="1" x14ac:dyDescent="0.25"/>
    <row r="2" spans="2:16" ht="10.5" customHeight="1" x14ac:dyDescent="0.25">
      <c r="B2" s="105" t="s">
        <v>28</v>
      </c>
      <c r="M2" s="460" t="s">
        <v>29</v>
      </c>
      <c r="N2" s="460"/>
      <c r="O2" s="460"/>
      <c r="P2" s="106">
        <v>1</v>
      </c>
    </row>
    <row r="3" spans="2:16" ht="8.25" customHeight="1" x14ac:dyDescent="0.25"/>
    <row r="4" spans="2:16" ht="3" customHeight="1" x14ac:dyDescent="0.25"/>
    <row r="5" spans="2:16" ht="15" customHeight="1" x14ac:dyDescent="0.25">
      <c r="B5" s="464" t="s">
        <v>30</v>
      </c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64"/>
    </row>
    <row r="6" spans="2:16" ht="3" customHeight="1" x14ac:dyDescent="0.25"/>
    <row r="7" spans="2:16" ht="10.5" customHeight="1" x14ac:dyDescent="0.25">
      <c r="B7" s="460" t="s">
        <v>30</v>
      </c>
      <c r="C7" s="460"/>
      <c r="D7" s="107" t="s">
        <v>31</v>
      </c>
      <c r="E7" s="465" t="s">
        <v>32</v>
      </c>
      <c r="F7" s="465"/>
      <c r="G7" s="465"/>
      <c r="H7" s="465"/>
      <c r="I7" s="465"/>
      <c r="J7" s="465"/>
      <c r="K7" s="465"/>
      <c r="L7" s="465"/>
      <c r="M7" s="465"/>
      <c r="N7" s="465"/>
      <c r="O7" s="465"/>
      <c r="P7" s="465"/>
    </row>
    <row r="8" spans="2:16" ht="10.5" customHeight="1" x14ac:dyDescent="0.25">
      <c r="E8" s="465"/>
      <c r="F8" s="465"/>
      <c r="G8" s="465"/>
      <c r="H8" s="465"/>
      <c r="I8" s="465"/>
      <c r="J8" s="465"/>
      <c r="K8" s="465"/>
      <c r="L8" s="465"/>
      <c r="M8" s="465"/>
      <c r="N8" s="465"/>
      <c r="O8" s="465"/>
      <c r="P8" s="465"/>
    </row>
    <row r="9" spans="2:16" ht="0.75" customHeight="1" x14ac:dyDescent="0.25"/>
    <row r="10" spans="2:16" ht="10.5" customHeight="1" x14ac:dyDescent="0.25">
      <c r="B10" s="460" t="s">
        <v>33</v>
      </c>
      <c r="C10" s="460"/>
      <c r="D10" s="107" t="s">
        <v>34</v>
      </c>
      <c r="E10" s="466" t="s">
        <v>35</v>
      </c>
      <c r="F10" s="466"/>
      <c r="G10" s="466"/>
      <c r="H10" s="466"/>
      <c r="I10" s="466"/>
      <c r="J10" s="466"/>
      <c r="K10" s="466"/>
      <c r="L10" s="466"/>
      <c r="M10" s="466"/>
      <c r="N10" s="466"/>
      <c r="O10" s="466"/>
      <c r="P10" s="466"/>
    </row>
    <row r="11" spans="2:16" ht="10.5" customHeight="1" x14ac:dyDescent="0.25">
      <c r="B11" s="460" t="s">
        <v>36</v>
      </c>
      <c r="C11" s="460"/>
      <c r="D11" s="461" t="s">
        <v>37</v>
      </c>
      <c r="E11" s="461"/>
      <c r="F11" s="461"/>
      <c r="G11" s="461"/>
      <c r="H11" s="461"/>
      <c r="I11" s="461"/>
      <c r="J11" s="461"/>
      <c r="K11" s="462" t="s">
        <v>38</v>
      </c>
      <c r="L11" s="462"/>
      <c r="M11" s="462"/>
      <c r="N11" s="462"/>
      <c r="O11" s="463" t="s">
        <v>39</v>
      </c>
      <c r="P11" s="463"/>
    </row>
    <row r="12" spans="2:16" ht="10.5" customHeight="1" x14ac:dyDescent="0.25">
      <c r="B12" s="460" t="s">
        <v>40</v>
      </c>
      <c r="C12" s="460"/>
      <c r="D12" s="461" t="s">
        <v>14</v>
      </c>
      <c r="E12" s="461"/>
      <c r="F12" s="461"/>
      <c r="G12" s="461"/>
    </row>
    <row r="13" spans="2:16" ht="9" customHeight="1" x14ac:dyDescent="0.25"/>
    <row r="14" spans="2:16" ht="15.75" customHeight="1" x14ac:dyDescent="0.25">
      <c r="B14" s="461" t="s">
        <v>41</v>
      </c>
      <c r="C14" s="461"/>
      <c r="D14" s="461" t="s">
        <v>1</v>
      </c>
      <c r="E14" s="461"/>
      <c r="H14" s="107" t="s">
        <v>42</v>
      </c>
      <c r="I14" s="480" t="s">
        <v>43</v>
      </c>
      <c r="J14" s="480"/>
      <c r="K14" s="480" t="s">
        <v>44</v>
      </c>
      <c r="L14" s="480"/>
      <c r="M14" s="480"/>
      <c r="N14" s="480"/>
      <c r="O14" s="480" t="s">
        <v>45</v>
      </c>
      <c r="P14" s="480"/>
    </row>
    <row r="15" spans="2:16" ht="3" customHeight="1" x14ac:dyDescent="0.25"/>
    <row r="16" spans="2:16" ht="10.5" customHeight="1" x14ac:dyDescent="0.25">
      <c r="B16" s="481" t="s">
        <v>4</v>
      </c>
      <c r="C16" s="481"/>
      <c r="D16" s="482" t="s">
        <v>46</v>
      </c>
      <c r="E16" s="482"/>
      <c r="F16" s="482"/>
      <c r="G16" s="482"/>
      <c r="O16" s="483">
        <v>0</v>
      </c>
      <c r="P16" s="483"/>
    </row>
    <row r="17" spans="2:16" ht="3" customHeight="1" x14ac:dyDescent="0.25"/>
    <row r="18" spans="2:16" ht="10.5" customHeight="1" x14ac:dyDescent="0.25">
      <c r="B18" s="474" t="s">
        <v>47</v>
      </c>
      <c r="C18" s="474"/>
      <c r="D18" s="475" t="s">
        <v>48</v>
      </c>
      <c r="E18" s="475"/>
      <c r="F18" s="475"/>
      <c r="G18" s="475"/>
      <c r="O18" s="476">
        <v>0</v>
      </c>
      <c r="P18" s="476"/>
    </row>
    <row r="19" spans="2:16" ht="3" customHeight="1" x14ac:dyDescent="0.25"/>
    <row r="20" spans="2:16" ht="15" customHeight="1" x14ac:dyDescent="0.25">
      <c r="B20" s="477" t="s">
        <v>49</v>
      </c>
      <c r="C20" s="477"/>
      <c r="D20" s="478" t="s">
        <v>50</v>
      </c>
      <c r="E20" s="478"/>
      <c r="F20" s="478"/>
      <c r="G20" s="478"/>
      <c r="H20" s="109"/>
      <c r="I20" s="109"/>
      <c r="J20" s="109"/>
      <c r="K20" s="109"/>
      <c r="L20" s="109"/>
      <c r="M20" s="109"/>
      <c r="N20" s="109"/>
      <c r="O20" s="479">
        <v>0</v>
      </c>
      <c r="P20" s="479"/>
    </row>
    <row r="21" spans="2:16" ht="3" customHeight="1" x14ac:dyDescent="0.25"/>
    <row r="22" spans="2:16" ht="10.5" customHeight="1" x14ac:dyDescent="0.25">
      <c r="B22" s="467" t="s">
        <v>51</v>
      </c>
      <c r="C22" s="467"/>
      <c r="D22" s="468" t="s">
        <v>52</v>
      </c>
      <c r="E22" s="468"/>
      <c r="F22" s="468"/>
      <c r="G22" s="468"/>
      <c r="O22" s="469">
        <v>0</v>
      </c>
      <c r="P22" s="469"/>
    </row>
    <row r="23" spans="2:16" ht="3" customHeight="1" x14ac:dyDescent="0.25"/>
    <row r="24" spans="2:16" ht="10.5" customHeight="1" x14ac:dyDescent="0.25">
      <c r="B24" s="470" t="s">
        <v>53</v>
      </c>
      <c r="C24" s="470"/>
      <c r="D24" s="471" t="s">
        <v>54</v>
      </c>
      <c r="E24" s="471"/>
      <c r="F24" s="471"/>
      <c r="G24" s="471"/>
      <c r="H24" s="108" t="s">
        <v>55</v>
      </c>
      <c r="I24" s="472">
        <v>23</v>
      </c>
      <c r="J24" s="472"/>
      <c r="K24" s="473">
        <v>0</v>
      </c>
      <c r="L24" s="473"/>
      <c r="M24" s="473"/>
      <c r="N24" s="473"/>
      <c r="O24" s="472">
        <v>0</v>
      </c>
      <c r="P24" s="472"/>
    </row>
    <row r="25" spans="2:16" ht="3" customHeight="1" x14ac:dyDescent="0.25">
      <c r="K25" s="431"/>
      <c r="L25" s="431"/>
      <c r="M25" s="431"/>
      <c r="N25" s="431"/>
    </row>
    <row r="26" spans="2:16" ht="10.5" customHeight="1" x14ac:dyDescent="0.25">
      <c r="B26" s="470" t="s">
        <v>56</v>
      </c>
      <c r="C26" s="470"/>
      <c r="D26" s="471" t="s">
        <v>57</v>
      </c>
      <c r="E26" s="471"/>
      <c r="F26" s="471"/>
      <c r="G26" s="471"/>
      <c r="H26" s="108" t="s">
        <v>55</v>
      </c>
      <c r="I26" s="472">
        <v>1</v>
      </c>
      <c r="J26" s="472"/>
      <c r="K26" s="473">
        <v>0</v>
      </c>
      <c r="L26" s="473"/>
      <c r="M26" s="473"/>
      <c r="N26" s="473"/>
      <c r="O26" s="472">
        <v>0</v>
      </c>
      <c r="P26" s="472"/>
    </row>
    <row r="27" spans="2:16" ht="3" customHeight="1" x14ac:dyDescent="0.25">
      <c r="K27" s="431"/>
      <c r="L27" s="431"/>
      <c r="M27" s="431"/>
      <c r="N27" s="431"/>
    </row>
    <row r="28" spans="2:16" ht="10.5" customHeight="1" x14ac:dyDescent="0.25">
      <c r="B28" s="470" t="s">
        <v>58</v>
      </c>
      <c r="C28" s="470"/>
      <c r="D28" s="471" t="s">
        <v>59</v>
      </c>
      <c r="E28" s="471"/>
      <c r="F28" s="471"/>
      <c r="G28" s="471"/>
      <c r="H28" s="108" t="s">
        <v>55</v>
      </c>
      <c r="I28" s="472">
        <v>2</v>
      </c>
      <c r="J28" s="472"/>
      <c r="K28" s="473">
        <v>0</v>
      </c>
      <c r="L28" s="473"/>
      <c r="M28" s="473"/>
      <c r="N28" s="473"/>
      <c r="O28" s="472">
        <v>0</v>
      </c>
      <c r="P28" s="472"/>
    </row>
    <row r="29" spans="2:16" ht="3" customHeight="1" x14ac:dyDescent="0.25">
      <c r="K29" s="431"/>
      <c r="L29" s="431"/>
      <c r="M29" s="431"/>
      <c r="N29" s="431"/>
    </row>
    <row r="30" spans="2:16" ht="10.5" customHeight="1" x14ac:dyDescent="0.25">
      <c r="B30" s="470" t="s">
        <v>60</v>
      </c>
      <c r="C30" s="470"/>
      <c r="D30" s="471" t="s">
        <v>61</v>
      </c>
      <c r="E30" s="471"/>
      <c r="F30" s="471"/>
      <c r="G30" s="471"/>
      <c r="H30" s="108" t="s">
        <v>55</v>
      </c>
      <c r="I30" s="472">
        <v>1</v>
      </c>
      <c r="J30" s="472"/>
      <c r="K30" s="473">
        <v>0</v>
      </c>
      <c r="L30" s="473"/>
      <c r="M30" s="473"/>
      <c r="N30" s="473"/>
      <c r="O30" s="472">
        <v>0</v>
      </c>
      <c r="P30" s="472"/>
    </row>
    <row r="31" spans="2:16" ht="3" customHeight="1" x14ac:dyDescent="0.25">
      <c r="K31" s="431"/>
      <c r="L31" s="431"/>
      <c r="M31" s="431"/>
      <c r="N31" s="431"/>
    </row>
    <row r="32" spans="2:16" ht="10.5" customHeight="1" x14ac:dyDescent="0.25">
      <c r="B32" s="470" t="s">
        <v>62</v>
      </c>
      <c r="C32" s="470"/>
      <c r="D32" s="471" t="s">
        <v>63</v>
      </c>
      <c r="E32" s="471"/>
      <c r="F32" s="471"/>
      <c r="G32" s="471"/>
      <c r="H32" s="108" t="s">
        <v>55</v>
      </c>
      <c r="I32" s="472">
        <v>1</v>
      </c>
      <c r="J32" s="472"/>
      <c r="K32" s="473">
        <v>0</v>
      </c>
      <c r="L32" s="473"/>
      <c r="M32" s="473"/>
      <c r="N32" s="473"/>
      <c r="O32" s="472">
        <v>0</v>
      </c>
      <c r="P32" s="472"/>
    </row>
    <row r="33" spans="2:16" ht="3" customHeight="1" x14ac:dyDescent="0.25">
      <c r="K33" s="431"/>
      <c r="L33" s="431"/>
      <c r="M33" s="431"/>
      <c r="N33" s="431"/>
    </row>
    <row r="34" spans="2:16" ht="10.5" customHeight="1" x14ac:dyDescent="0.25">
      <c r="B34" s="470" t="s">
        <v>64</v>
      </c>
      <c r="C34" s="470"/>
      <c r="D34" s="471" t="s">
        <v>65</v>
      </c>
      <c r="E34" s="471"/>
      <c r="F34" s="471"/>
      <c r="G34" s="471"/>
      <c r="H34" s="108" t="s">
        <v>55</v>
      </c>
      <c r="I34" s="472">
        <v>2</v>
      </c>
      <c r="J34" s="472"/>
      <c r="K34" s="473">
        <v>0</v>
      </c>
      <c r="L34" s="473"/>
      <c r="M34" s="473"/>
      <c r="N34" s="473"/>
      <c r="O34" s="472">
        <v>0</v>
      </c>
      <c r="P34" s="472"/>
    </row>
    <row r="35" spans="2:16" ht="3" customHeight="1" x14ac:dyDescent="0.25">
      <c r="K35" s="431"/>
      <c r="L35" s="431"/>
      <c r="M35" s="431"/>
      <c r="N35" s="431"/>
    </row>
    <row r="36" spans="2:16" ht="10.5" customHeight="1" x14ac:dyDescent="0.25">
      <c r="B36" s="470" t="s">
        <v>66</v>
      </c>
      <c r="C36" s="470"/>
      <c r="D36" s="471" t="s">
        <v>67</v>
      </c>
      <c r="E36" s="471"/>
      <c r="F36" s="471"/>
      <c r="G36" s="471"/>
      <c r="H36" s="108" t="s">
        <v>55</v>
      </c>
      <c r="I36" s="472">
        <v>1</v>
      </c>
      <c r="J36" s="472"/>
      <c r="K36" s="473">
        <v>0</v>
      </c>
      <c r="L36" s="473"/>
      <c r="M36" s="473"/>
      <c r="N36" s="473"/>
      <c r="O36" s="472">
        <v>0</v>
      </c>
      <c r="P36" s="472"/>
    </row>
    <row r="37" spans="2:16" ht="3" customHeight="1" x14ac:dyDescent="0.25">
      <c r="K37" s="431"/>
      <c r="L37" s="431"/>
      <c r="M37" s="431"/>
      <c r="N37" s="431"/>
    </row>
    <row r="38" spans="2:16" ht="10.5" customHeight="1" x14ac:dyDescent="0.25">
      <c r="B38" s="470" t="s">
        <v>68</v>
      </c>
      <c r="C38" s="470"/>
      <c r="D38" s="471" t="s">
        <v>69</v>
      </c>
      <c r="E38" s="471"/>
      <c r="F38" s="471"/>
      <c r="G38" s="471"/>
      <c r="H38" s="108" t="s">
        <v>55</v>
      </c>
      <c r="I38" s="472">
        <v>1</v>
      </c>
      <c r="J38" s="472"/>
      <c r="K38" s="473">
        <v>0</v>
      </c>
      <c r="L38" s="473"/>
      <c r="M38" s="473"/>
      <c r="N38" s="473"/>
      <c r="O38" s="472">
        <v>0</v>
      </c>
      <c r="P38" s="472"/>
    </row>
    <row r="39" spans="2:16" ht="3" customHeight="1" x14ac:dyDescent="0.25">
      <c r="K39" s="431"/>
      <c r="L39" s="431"/>
      <c r="M39" s="431"/>
      <c r="N39" s="431"/>
    </row>
    <row r="40" spans="2:16" ht="10.5" customHeight="1" x14ac:dyDescent="0.25">
      <c r="B40" s="470" t="s">
        <v>70</v>
      </c>
      <c r="C40" s="470"/>
      <c r="D40" s="471" t="s">
        <v>71</v>
      </c>
      <c r="E40" s="471"/>
      <c r="F40" s="471"/>
      <c r="G40" s="471"/>
      <c r="H40" s="108" t="s">
        <v>55</v>
      </c>
      <c r="I40" s="472">
        <v>1</v>
      </c>
      <c r="J40" s="472"/>
      <c r="K40" s="473">
        <v>0</v>
      </c>
      <c r="L40" s="473"/>
      <c r="M40" s="473"/>
      <c r="N40" s="473"/>
      <c r="O40" s="472">
        <v>0</v>
      </c>
      <c r="P40" s="472"/>
    </row>
    <row r="41" spans="2:16" ht="3" customHeight="1" x14ac:dyDescent="0.25">
      <c r="K41" s="431"/>
      <c r="L41" s="431"/>
      <c r="M41" s="431"/>
      <c r="N41" s="431"/>
    </row>
    <row r="42" spans="2:16" ht="10.5" customHeight="1" x14ac:dyDescent="0.25">
      <c r="B42" s="470" t="s">
        <v>72</v>
      </c>
      <c r="C42" s="470"/>
      <c r="D42" s="471" t="s">
        <v>73</v>
      </c>
      <c r="E42" s="471"/>
      <c r="F42" s="471"/>
      <c r="G42" s="471"/>
      <c r="H42" s="108" t="s">
        <v>55</v>
      </c>
      <c r="I42" s="472">
        <v>2</v>
      </c>
      <c r="J42" s="472"/>
      <c r="K42" s="473">
        <v>0</v>
      </c>
      <c r="L42" s="473"/>
      <c r="M42" s="473"/>
      <c r="N42" s="473"/>
      <c r="O42" s="472">
        <v>0</v>
      </c>
      <c r="P42" s="472"/>
    </row>
    <row r="43" spans="2:16" ht="3" customHeight="1" x14ac:dyDescent="0.25">
      <c r="K43" s="431"/>
      <c r="L43" s="431"/>
      <c r="M43" s="431"/>
      <c r="N43" s="431"/>
    </row>
    <row r="44" spans="2:16" ht="10.5" customHeight="1" x14ac:dyDescent="0.25">
      <c r="B44" s="470" t="s">
        <v>74</v>
      </c>
      <c r="C44" s="470"/>
      <c r="D44" s="471" t="s">
        <v>75</v>
      </c>
      <c r="E44" s="471"/>
      <c r="F44" s="471"/>
      <c r="G44" s="471"/>
      <c r="H44" s="108" t="s">
        <v>55</v>
      </c>
      <c r="I44" s="472">
        <v>1</v>
      </c>
      <c r="J44" s="472"/>
      <c r="K44" s="473">
        <v>0</v>
      </c>
      <c r="L44" s="473"/>
      <c r="M44" s="473"/>
      <c r="N44" s="473"/>
      <c r="O44" s="472">
        <v>0</v>
      </c>
      <c r="P44" s="472"/>
    </row>
    <row r="45" spans="2:16" ht="3" customHeight="1" x14ac:dyDescent="0.25">
      <c r="K45" s="431"/>
      <c r="L45" s="431"/>
      <c r="M45" s="431"/>
      <c r="N45" s="431"/>
    </row>
    <row r="46" spans="2:16" ht="10.5" customHeight="1" x14ac:dyDescent="0.25">
      <c r="B46" s="470" t="s">
        <v>76</v>
      </c>
      <c r="C46" s="470"/>
      <c r="D46" s="471" t="s">
        <v>77</v>
      </c>
      <c r="E46" s="471"/>
      <c r="F46" s="471"/>
      <c r="G46" s="471"/>
      <c r="H46" s="108" t="s">
        <v>55</v>
      </c>
      <c r="I46" s="472">
        <v>2</v>
      </c>
      <c r="J46" s="472"/>
      <c r="K46" s="473">
        <v>0</v>
      </c>
      <c r="L46" s="473"/>
      <c r="M46" s="473"/>
      <c r="N46" s="473"/>
      <c r="O46" s="472">
        <v>0</v>
      </c>
      <c r="P46" s="472"/>
    </row>
    <row r="47" spans="2:16" ht="3" customHeight="1" x14ac:dyDescent="0.25">
      <c r="K47" s="431"/>
      <c r="L47" s="431"/>
      <c r="M47" s="431"/>
      <c r="N47" s="431"/>
    </row>
    <row r="48" spans="2:16" ht="10.5" customHeight="1" x14ac:dyDescent="0.25">
      <c r="B48" s="470" t="s">
        <v>78</v>
      </c>
      <c r="C48" s="470"/>
      <c r="D48" s="471" t="s">
        <v>79</v>
      </c>
      <c r="E48" s="471"/>
      <c r="F48" s="471"/>
      <c r="G48" s="471"/>
      <c r="H48" s="108" t="s">
        <v>55</v>
      </c>
      <c r="I48" s="472">
        <v>1</v>
      </c>
      <c r="J48" s="472"/>
      <c r="K48" s="473">
        <v>0</v>
      </c>
      <c r="L48" s="473"/>
      <c r="M48" s="473"/>
      <c r="N48" s="473"/>
      <c r="O48" s="472">
        <v>0</v>
      </c>
      <c r="P48" s="472"/>
    </row>
    <row r="49" spans="2:16" ht="3" customHeight="1" x14ac:dyDescent="0.25">
      <c r="K49" s="431"/>
      <c r="L49" s="431"/>
      <c r="M49" s="431"/>
      <c r="N49" s="431"/>
    </row>
    <row r="50" spans="2:16" ht="10.5" customHeight="1" x14ac:dyDescent="0.25">
      <c r="B50" s="470" t="s">
        <v>80</v>
      </c>
      <c r="C50" s="470"/>
      <c r="D50" s="471" t="s">
        <v>81</v>
      </c>
      <c r="E50" s="471"/>
      <c r="F50" s="471"/>
      <c r="G50" s="471"/>
      <c r="H50" s="108" t="s">
        <v>55</v>
      </c>
      <c r="I50" s="472">
        <v>1</v>
      </c>
      <c r="J50" s="472"/>
      <c r="K50" s="473">
        <v>0</v>
      </c>
      <c r="L50" s="473"/>
      <c r="M50" s="473"/>
      <c r="N50" s="473"/>
      <c r="O50" s="472">
        <v>0</v>
      </c>
      <c r="P50" s="472"/>
    </row>
    <row r="51" spans="2:16" ht="3" customHeight="1" x14ac:dyDescent="0.25">
      <c r="K51" s="431"/>
      <c r="L51" s="431"/>
      <c r="M51" s="431"/>
      <c r="N51" s="431"/>
    </row>
    <row r="52" spans="2:16" ht="10.5" customHeight="1" x14ac:dyDescent="0.25">
      <c r="B52" s="470" t="s">
        <v>82</v>
      </c>
      <c r="C52" s="470"/>
      <c r="D52" s="471" t="s">
        <v>83</v>
      </c>
      <c r="E52" s="471"/>
      <c r="F52" s="471"/>
      <c r="G52" s="471"/>
      <c r="H52" s="108" t="s">
        <v>55</v>
      </c>
      <c r="I52" s="472">
        <v>1</v>
      </c>
      <c r="J52" s="472"/>
      <c r="K52" s="473">
        <v>0</v>
      </c>
      <c r="L52" s="473"/>
      <c r="M52" s="473"/>
      <c r="N52" s="473"/>
      <c r="O52" s="472">
        <v>0</v>
      </c>
      <c r="P52" s="472"/>
    </row>
    <row r="53" spans="2:16" ht="3" customHeight="1" x14ac:dyDescent="0.25">
      <c r="K53" s="431"/>
      <c r="L53" s="431"/>
      <c r="M53" s="431"/>
      <c r="N53" s="431"/>
    </row>
    <row r="54" spans="2:16" ht="10.5" customHeight="1" x14ac:dyDescent="0.25">
      <c r="B54" s="470" t="s">
        <v>84</v>
      </c>
      <c r="C54" s="470"/>
      <c r="D54" s="471" t="s">
        <v>85</v>
      </c>
      <c r="E54" s="471"/>
      <c r="F54" s="471"/>
      <c r="G54" s="471"/>
      <c r="H54" s="108" t="s">
        <v>55</v>
      </c>
      <c r="I54" s="472">
        <v>4</v>
      </c>
      <c r="J54" s="472"/>
      <c r="K54" s="473">
        <v>0</v>
      </c>
      <c r="L54" s="473"/>
      <c r="M54" s="473"/>
      <c r="N54" s="473"/>
      <c r="O54" s="472">
        <v>0</v>
      </c>
      <c r="P54" s="472"/>
    </row>
    <row r="55" spans="2:16" ht="3" customHeight="1" x14ac:dyDescent="0.25">
      <c r="K55" s="431"/>
      <c r="L55" s="431"/>
      <c r="M55" s="431"/>
      <c r="N55" s="431"/>
    </row>
    <row r="56" spans="2:16" ht="10.5" customHeight="1" x14ac:dyDescent="0.25">
      <c r="B56" s="470" t="s">
        <v>86</v>
      </c>
      <c r="C56" s="470"/>
      <c r="D56" s="471" t="s">
        <v>87</v>
      </c>
      <c r="E56" s="471"/>
      <c r="F56" s="471"/>
      <c r="G56" s="471"/>
      <c r="H56" s="108" t="s">
        <v>55</v>
      </c>
      <c r="I56" s="472">
        <v>1</v>
      </c>
      <c r="J56" s="472"/>
      <c r="K56" s="473">
        <v>0</v>
      </c>
      <c r="L56" s="473"/>
      <c r="M56" s="473"/>
      <c r="N56" s="473"/>
      <c r="O56" s="472">
        <v>0</v>
      </c>
      <c r="P56" s="472"/>
    </row>
    <row r="57" spans="2:16" ht="3" customHeight="1" x14ac:dyDescent="0.25">
      <c r="K57" s="431"/>
      <c r="L57" s="431"/>
      <c r="M57" s="431"/>
      <c r="N57" s="431"/>
    </row>
    <row r="58" spans="2:16" ht="10.5" customHeight="1" x14ac:dyDescent="0.25">
      <c r="B58" s="470" t="s">
        <v>88</v>
      </c>
      <c r="C58" s="470"/>
      <c r="D58" s="471" t="s">
        <v>89</v>
      </c>
      <c r="E58" s="471"/>
      <c r="F58" s="471"/>
      <c r="G58" s="471"/>
      <c r="H58" s="108" t="s">
        <v>55</v>
      </c>
      <c r="I58" s="472">
        <v>1</v>
      </c>
      <c r="J58" s="472"/>
      <c r="K58" s="473">
        <v>0</v>
      </c>
      <c r="L58" s="473"/>
      <c r="M58" s="473"/>
      <c r="N58" s="473"/>
      <c r="O58" s="472">
        <v>0</v>
      </c>
      <c r="P58" s="472"/>
    </row>
    <row r="59" spans="2:16" ht="3" customHeight="1" x14ac:dyDescent="0.25">
      <c r="K59" s="431"/>
      <c r="L59" s="431"/>
      <c r="M59" s="431"/>
      <c r="N59" s="431"/>
    </row>
    <row r="60" spans="2:16" ht="10.5" customHeight="1" x14ac:dyDescent="0.25">
      <c r="B60" s="470" t="s">
        <v>90</v>
      </c>
      <c r="C60" s="470"/>
      <c r="D60" s="471" t="s">
        <v>91</v>
      </c>
      <c r="E60" s="471"/>
      <c r="F60" s="471"/>
      <c r="G60" s="471"/>
      <c r="H60" s="108" t="s">
        <v>55</v>
      </c>
      <c r="I60" s="472">
        <v>1</v>
      </c>
      <c r="J60" s="472"/>
      <c r="K60" s="473">
        <v>0</v>
      </c>
      <c r="L60" s="473"/>
      <c r="M60" s="473"/>
      <c r="N60" s="473"/>
      <c r="O60" s="472">
        <v>0</v>
      </c>
      <c r="P60" s="472"/>
    </row>
    <row r="61" spans="2:16" ht="3" customHeight="1" x14ac:dyDescent="0.25">
      <c r="K61" s="431"/>
      <c r="L61" s="431"/>
      <c r="M61" s="431"/>
      <c r="N61" s="431"/>
    </row>
    <row r="62" spans="2:16" ht="10.5" customHeight="1" x14ac:dyDescent="0.25">
      <c r="B62" s="470" t="s">
        <v>92</v>
      </c>
      <c r="C62" s="470"/>
      <c r="D62" s="471" t="s">
        <v>93</v>
      </c>
      <c r="E62" s="471"/>
      <c r="F62" s="471"/>
      <c r="G62" s="471"/>
      <c r="H62" s="108" t="s">
        <v>55</v>
      </c>
      <c r="I62" s="472">
        <v>1</v>
      </c>
      <c r="J62" s="472"/>
      <c r="K62" s="473">
        <v>0</v>
      </c>
      <c r="L62" s="473"/>
      <c r="M62" s="473"/>
      <c r="N62" s="473"/>
      <c r="O62" s="472">
        <v>0</v>
      </c>
      <c r="P62" s="472"/>
    </row>
    <row r="63" spans="2:16" ht="3" customHeight="1" x14ac:dyDescent="0.25">
      <c r="K63" s="431"/>
      <c r="L63" s="431"/>
      <c r="M63" s="431"/>
      <c r="N63" s="431"/>
    </row>
    <row r="64" spans="2:16" ht="10.5" customHeight="1" x14ac:dyDescent="0.25">
      <c r="B64" s="470" t="s">
        <v>94</v>
      </c>
      <c r="C64" s="470"/>
      <c r="D64" s="471" t="s">
        <v>95</v>
      </c>
      <c r="E64" s="471"/>
      <c r="F64" s="471"/>
      <c r="G64" s="471"/>
      <c r="H64" s="108" t="s">
        <v>55</v>
      </c>
      <c r="I64" s="472">
        <v>1</v>
      </c>
      <c r="J64" s="472"/>
      <c r="K64" s="473">
        <v>0</v>
      </c>
      <c r="L64" s="473"/>
      <c r="M64" s="473"/>
      <c r="N64" s="473"/>
      <c r="O64" s="472">
        <v>0</v>
      </c>
      <c r="P64" s="472"/>
    </row>
    <row r="65" spans="2:16" ht="3" customHeight="1" x14ac:dyDescent="0.25">
      <c r="K65" s="431"/>
      <c r="L65" s="431"/>
      <c r="M65" s="431"/>
      <c r="N65" s="431"/>
    </row>
    <row r="66" spans="2:16" ht="10.5" customHeight="1" x14ac:dyDescent="0.25">
      <c r="B66" s="470" t="s">
        <v>96</v>
      </c>
      <c r="C66" s="470"/>
      <c r="D66" s="471" t="s">
        <v>97</v>
      </c>
      <c r="E66" s="471"/>
      <c r="F66" s="471"/>
      <c r="G66" s="471"/>
      <c r="H66" s="108" t="s">
        <v>55</v>
      </c>
      <c r="I66" s="472">
        <v>1</v>
      </c>
      <c r="J66" s="472"/>
      <c r="K66" s="473">
        <v>0</v>
      </c>
      <c r="L66" s="473"/>
      <c r="M66" s="473"/>
      <c r="N66" s="473"/>
      <c r="O66" s="472">
        <v>0</v>
      </c>
      <c r="P66" s="472"/>
    </row>
    <row r="67" spans="2:16" ht="3" customHeight="1" x14ac:dyDescent="0.25">
      <c r="K67" s="431"/>
      <c r="L67" s="431"/>
      <c r="M67" s="431"/>
      <c r="N67" s="431"/>
    </row>
    <row r="68" spans="2:16" ht="10.5" customHeight="1" x14ac:dyDescent="0.25">
      <c r="B68" s="470" t="s">
        <v>98</v>
      </c>
      <c r="C68" s="470"/>
      <c r="D68" s="471" t="s">
        <v>99</v>
      </c>
      <c r="E68" s="471"/>
      <c r="F68" s="471"/>
      <c r="G68" s="471"/>
      <c r="H68" s="108" t="s">
        <v>55</v>
      </c>
      <c r="I68" s="472">
        <v>3</v>
      </c>
      <c r="J68" s="472"/>
      <c r="K68" s="473">
        <v>0</v>
      </c>
      <c r="L68" s="473"/>
      <c r="M68" s="473"/>
      <c r="N68" s="473"/>
      <c r="O68" s="472">
        <v>0</v>
      </c>
      <c r="P68" s="472"/>
    </row>
    <row r="69" spans="2:16" ht="3" customHeight="1" x14ac:dyDescent="0.25">
      <c r="K69" s="431"/>
      <c r="L69" s="431"/>
      <c r="M69" s="431"/>
      <c r="N69" s="431"/>
    </row>
    <row r="70" spans="2:16" ht="10.5" customHeight="1" x14ac:dyDescent="0.25">
      <c r="B70" s="470" t="s">
        <v>100</v>
      </c>
      <c r="C70" s="470"/>
      <c r="D70" s="471" t="s">
        <v>101</v>
      </c>
      <c r="E70" s="471"/>
      <c r="F70" s="471"/>
      <c r="G70" s="471"/>
      <c r="H70" s="108" t="s">
        <v>55</v>
      </c>
      <c r="I70" s="472">
        <v>2</v>
      </c>
      <c r="J70" s="472"/>
      <c r="K70" s="473">
        <v>0</v>
      </c>
      <c r="L70" s="473"/>
      <c r="M70" s="473"/>
      <c r="N70" s="473"/>
      <c r="O70" s="472">
        <v>0</v>
      </c>
      <c r="P70" s="472"/>
    </row>
    <row r="71" spans="2:16" ht="3" customHeight="1" x14ac:dyDescent="0.25">
      <c r="K71" s="431"/>
      <c r="L71" s="431"/>
      <c r="M71" s="431"/>
      <c r="N71" s="431"/>
    </row>
    <row r="72" spans="2:16" ht="10.5" customHeight="1" x14ac:dyDescent="0.25">
      <c r="B72" s="470" t="s">
        <v>102</v>
      </c>
      <c r="C72" s="470"/>
      <c r="D72" s="471" t="s">
        <v>103</v>
      </c>
      <c r="E72" s="471"/>
      <c r="F72" s="471"/>
      <c r="G72" s="471"/>
      <c r="H72" s="108" t="s">
        <v>55</v>
      </c>
      <c r="I72" s="472">
        <v>1</v>
      </c>
      <c r="J72" s="472"/>
      <c r="K72" s="473">
        <v>0</v>
      </c>
      <c r="L72" s="473"/>
      <c r="M72" s="473"/>
      <c r="N72" s="473"/>
      <c r="O72" s="472">
        <v>0</v>
      </c>
      <c r="P72" s="472"/>
    </row>
    <row r="73" spans="2:16" ht="3" customHeight="1" x14ac:dyDescent="0.25">
      <c r="K73" s="431"/>
      <c r="L73" s="431"/>
      <c r="M73" s="431"/>
      <c r="N73" s="431"/>
    </row>
    <row r="74" spans="2:16" ht="10.5" customHeight="1" x14ac:dyDescent="0.25">
      <c r="B74" s="470" t="s">
        <v>104</v>
      </c>
      <c r="C74" s="470"/>
      <c r="D74" s="471" t="s">
        <v>105</v>
      </c>
      <c r="E74" s="471"/>
      <c r="F74" s="471"/>
      <c r="G74" s="471"/>
      <c r="H74" s="108" t="s">
        <v>55</v>
      </c>
      <c r="I74" s="472">
        <v>1</v>
      </c>
      <c r="J74" s="472"/>
      <c r="K74" s="473">
        <v>0</v>
      </c>
      <c r="L74" s="473"/>
      <c r="M74" s="473"/>
      <c r="N74" s="473"/>
      <c r="O74" s="472">
        <v>0</v>
      </c>
      <c r="P74" s="472"/>
    </row>
    <row r="75" spans="2:16" ht="3" customHeight="1" x14ac:dyDescent="0.25">
      <c r="K75" s="431"/>
      <c r="L75" s="431"/>
      <c r="M75" s="431"/>
      <c r="N75" s="431"/>
    </row>
    <row r="76" spans="2:16" ht="10.5" customHeight="1" x14ac:dyDescent="0.25">
      <c r="B76" s="470" t="s">
        <v>106</v>
      </c>
      <c r="C76" s="470"/>
      <c r="D76" s="471" t="s">
        <v>107</v>
      </c>
      <c r="E76" s="471"/>
      <c r="F76" s="471"/>
      <c r="G76" s="471"/>
      <c r="H76" s="108" t="s">
        <v>55</v>
      </c>
      <c r="I76" s="472">
        <v>1</v>
      </c>
      <c r="J76" s="472"/>
      <c r="K76" s="473">
        <v>0</v>
      </c>
      <c r="L76" s="473"/>
      <c r="M76" s="473"/>
      <c r="N76" s="473"/>
      <c r="O76" s="472">
        <v>0</v>
      </c>
      <c r="P76" s="472"/>
    </row>
    <row r="77" spans="2:16" ht="3" customHeight="1" x14ac:dyDescent="0.25">
      <c r="K77" s="431"/>
      <c r="L77" s="431"/>
      <c r="M77" s="431"/>
      <c r="N77" s="431"/>
    </row>
    <row r="78" spans="2:16" ht="10.5" customHeight="1" x14ac:dyDescent="0.25">
      <c r="B78" s="470" t="s">
        <v>108</v>
      </c>
      <c r="C78" s="470"/>
      <c r="D78" s="471" t="s">
        <v>109</v>
      </c>
      <c r="E78" s="471"/>
      <c r="F78" s="471"/>
      <c r="G78" s="471"/>
      <c r="H78" s="108" t="s">
        <v>55</v>
      </c>
      <c r="I78" s="472">
        <v>1</v>
      </c>
      <c r="J78" s="472"/>
      <c r="K78" s="473">
        <v>0</v>
      </c>
      <c r="L78" s="473"/>
      <c r="M78" s="473"/>
      <c r="N78" s="473"/>
      <c r="O78" s="472">
        <v>0</v>
      </c>
      <c r="P78" s="472"/>
    </row>
    <row r="79" spans="2:16" ht="3" customHeight="1" x14ac:dyDescent="0.25">
      <c r="K79" s="431"/>
      <c r="L79" s="431"/>
      <c r="M79" s="431"/>
      <c r="N79" s="431"/>
    </row>
    <row r="80" spans="2:16" ht="10.5" customHeight="1" x14ac:dyDescent="0.25">
      <c r="B80" s="467" t="s">
        <v>110</v>
      </c>
      <c r="C80" s="467"/>
      <c r="D80" s="468" t="s">
        <v>111</v>
      </c>
      <c r="E80" s="468"/>
      <c r="F80" s="468"/>
      <c r="G80" s="468"/>
      <c r="K80" s="430"/>
      <c r="L80" s="430"/>
      <c r="M80" s="430"/>
      <c r="N80" s="430"/>
      <c r="O80" s="469">
        <v>0</v>
      </c>
      <c r="P80" s="469"/>
    </row>
    <row r="81" spans="2:16" ht="3" customHeight="1" x14ac:dyDescent="0.25">
      <c r="K81" s="431"/>
      <c r="L81" s="431"/>
      <c r="M81" s="431"/>
      <c r="N81" s="431"/>
    </row>
    <row r="82" spans="2:16" ht="10.5" customHeight="1" x14ac:dyDescent="0.25">
      <c r="B82" s="470" t="s">
        <v>112</v>
      </c>
      <c r="C82" s="470"/>
      <c r="D82" s="471" t="s">
        <v>113</v>
      </c>
      <c r="E82" s="471"/>
      <c r="F82" s="471"/>
      <c r="G82" s="471"/>
      <c r="H82" s="108" t="s">
        <v>55</v>
      </c>
      <c r="I82" s="472">
        <v>2</v>
      </c>
      <c r="J82" s="472"/>
      <c r="K82" s="473">
        <v>0</v>
      </c>
      <c r="L82" s="473"/>
      <c r="M82" s="473"/>
      <c r="N82" s="473"/>
      <c r="O82" s="472">
        <v>0</v>
      </c>
      <c r="P82" s="472"/>
    </row>
    <row r="83" spans="2:16" ht="3" customHeight="1" x14ac:dyDescent="0.25">
      <c r="K83" s="431"/>
      <c r="L83" s="431"/>
      <c r="M83" s="431"/>
      <c r="N83" s="431"/>
    </row>
    <row r="84" spans="2:16" ht="10.5" customHeight="1" x14ac:dyDescent="0.25">
      <c r="B84" s="470" t="s">
        <v>114</v>
      </c>
      <c r="C84" s="470"/>
      <c r="D84" s="471" t="s">
        <v>115</v>
      </c>
      <c r="E84" s="471"/>
      <c r="F84" s="471"/>
      <c r="G84" s="471"/>
      <c r="H84" s="108" t="s">
        <v>55</v>
      </c>
      <c r="I84" s="472">
        <v>16</v>
      </c>
      <c r="J84" s="472"/>
      <c r="K84" s="473">
        <v>0</v>
      </c>
      <c r="L84" s="473"/>
      <c r="M84" s="473"/>
      <c r="N84" s="473"/>
      <c r="O84" s="472">
        <v>0</v>
      </c>
      <c r="P84" s="472"/>
    </row>
    <row r="85" spans="2:16" ht="3" customHeight="1" x14ac:dyDescent="0.25">
      <c r="K85" s="431"/>
      <c r="L85" s="431"/>
      <c r="M85" s="431"/>
      <c r="N85" s="431"/>
    </row>
    <row r="86" spans="2:16" ht="10.5" customHeight="1" x14ac:dyDescent="0.25">
      <c r="B86" s="470" t="s">
        <v>116</v>
      </c>
      <c r="C86" s="470"/>
      <c r="D86" s="471" t="s">
        <v>117</v>
      </c>
      <c r="E86" s="471"/>
      <c r="F86" s="471"/>
      <c r="G86" s="471"/>
      <c r="H86" s="108" t="s">
        <v>55</v>
      </c>
      <c r="I86" s="472">
        <v>110</v>
      </c>
      <c r="J86" s="472"/>
      <c r="K86" s="473">
        <v>0</v>
      </c>
      <c r="L86" s="473"/>
      <c r="M86" s="473"/>
      <c r="N86" s="473"/>
      <c r="O86" s="472">
        <v>0</v>
      </c>
      <c r="P86" s="472"/>
    </row>
    <row r="87" spans="2:16" ht="3" customHeight="1" x14ac:dyDescent="0.25">
      <c r="K87" s="431"/>
      <c r="L87" s="431"/>
      <c r="M87" s="431"/>
      <c r="N87" s="431"/>
    </row>
    <row r="88" spans="2:16" ht="10.5" customHeight="1" x14ac:dyDescent="0.25">
      <c r="B88" s="470" t="s">
        <v>118</v>
      </c>
      <c r="C88" s="470"/>
      <c r="D88" s="471" t="s">
        <v>119</v>
      </c>
      <c r="E88" s="471"/>
      <c r="F88" s="471"/>
      <c r="G88" s="471"/>
      <c r="H88" s="108" t="s">
        <v>55</v>
      </c>
      <c r="I88" s="472">
        <v>880</v>
      </c>
      <c r="J88" s="472"/>
      <c r="K88" s="473">
        <v>0</v>
      </c>
      <c r="L88" s="473"/>
      <c r="M88" s="473"/>
      <c r="N88" s="473"/>
      <c r="O88" s="472">
        <v>0</v>
      </c>
      <c r="P88" s="472"/>
    </row>
    <row r="89" spans="2:16" ht="3" customHeight="1" x14ac:dyDescent="0.25">
      <c r="K89" s="431"/>
      <c r="L89" s="431"/>
      <c r="M89" s="431"/>
      <c r="N89" s="431"/>
    </row>
    <row r="90" spans="2:16" ht="10.5" customHeight="1" x14ac:dyDescent="0.25">
      <c r="B90" s="470" t="s">
        <v>120</v>
      </c>
      <c r="C90" s="470"/>
      <c r="D90" s="471" t="s">
        <v>121</v>
      </c>
      <c r="E90" s="471"/>
      <c r="F90" s="471"/>
      <c r="G90" s="471"/>
      <c r="H90" s="108" t="s">
        <v>55</v>
      </c>
      <c r="I90" s="472">
        <v>1</v>
      </c>
      <c r="J90" s="472"/>
      <c r="K90" s="473">
        <v>0</v>
      </c>
      <c r="L90" s="473"/>
      <c r="M90" s="473"/>
      <c r="N90" s="473"/>
      <c r="O90" s="472">
        <v>0</v>
      </c>
      <c r="P90" s="472"/>
    </row>
    <row r="91" spans="2:16" ht="3" customHeight="1" x14ac:dyDescent="0.25">
      <c r="K91" s="431"/>
      <c r="L91" s="431"/>
      <c r="M91" s="431"/>
      <c r="N91" s="431"/>
    </row>
    <row r="92" spans="2:16" ht="10.5" customHeight="1" x14ac:dyDescent="0.25">
      <c r="B92" s="467" t="s">
        <v>122</v>
      </c>
      <c r="C92" s="467"/>
      <c r="D92" s="468" t="s">
        <v>123</v>
      </c>
      <c r="E92" s="468"/>
      <c r="F92" s="468"/>
      <c r="G92" s="468"/>
      <c r="K92" s="430"/>
      <c r="L92" s="430"/>
      <c r="M92" s="430"/>
      <c r="N92" s="430"/>
      <c r="O92" s="469">
        <v>0</v>
      </c>
      <c r="P92" s="469"/>
    </row>
    <row r="93" spans="2:16" ht="3" customHeight="1" x14ac:dyDescent="0.25">
      <c r="K93" s="431"/>
      <c r="L93" s="431"/>
      <c r="M93" s="431"/>
      <c r="N93" s="431"/>
    </row>
    <row r="94" spans="2:16" ht="10.5" customHeight="1" x14ac:dyDescent="0.25">
      <c r="B94" s="470" t="s">
        <v>124</v>
      </c>
      <c r="C94" s="470"/>
      <c r="D94" s="471" t="s">
        <v>125</v>
      </c>
      <c r="E94" s="471"/>
      <c r="F94" s="471"/>
      <c r="G94" s="471"/>
      <c r="H94" s="108" t="s">
        <v>55</v>
      </c>
      <c r="I94" s="472">
        <v>14</v>
      </c>
      <c r="J94" s="472"/>
      <c r="K94" s="473">
        <v>0</v>
      </c>
      <c r="L94" s="473"/>
      <c r="M94" s="473"/>
      <c r="N94" s="473"/>
      <c r="O94" s="472">
        <v>0</v>
      </c>
      <c r="P94" s="472"/>
    </row>
    <row r="95" spans="2:16" ht="3" customHeight="1" x14ac:dyDescent="0.25">
      <c r="K95" s="431"/>
      <c r="L95" s="431"/>
      <c r="M95" s="431"/>
      <c r="N95" s="431"/>
    </row>
    <row r="96" spans="2:16" ht="10.5" customHeight="1" x14ac:dyDescent="0.25">
      <c r="B96" s="470" t="s">
        <v>126</v>
      </c>
      <c r="C96" s="470"/>
      <c r="D96" s="471" t="s">
        <v>127</v>
      </c>
      <c r="E96" s="471"/>
      <c r="F96" s="471"/>
      <c r="G96" s="471"/>
      <c r="H96" s="108" t="s">
        <v>55</v>
      </c>
      <c r="I96" s="472">
        <v>16</v>
      </c>
      <c r="J96" s="472"/>
      <c r="K96" s="473">
        <v>0</v>
      </c>
      <c r="L96" s="473"/>
      <c r="M96" s="473"/>
      <c r="N96" s="473"/>
      <c r="O96" s="472">
        <v>0</v>
      </c>
      <c r="P96" s="472"/>
    </row>
    <row r="97" spans="2:16" ht="3" customHeight="1" x14ac:dyDescent="0.25">
      <c r="K97" s="431"/>
      <c r="L97" s="431"/>
      <c r="M97" s="431"/>
      <c r="N97" s="431"/>
    </row>
    <row r="98" spans="2:16" ht="10.5" customHeight="1" x14ac:dyDescent="0.25">
      <c r="B98" s="470" t="s">
        <v>128</v>
      </c>
      <c r="C98" s="470"/>
      <c r="D98" s="471" t="s">
        <v>129</v>
      </c>
      <c r="E98" s="471"/>
      <c r="F98" s="471"/>
      <c r="G98" s="471"/>
      <c r="H98" s="108" t="s">
        <v>55</v>
      </c>
      <c r="I98" s="472">
        <v>2</v>
      </c>
      <c r="J98" s="472"/>
      <c r="K98" s="473">
        <v>0</v>
      </c>
      <c r="L98" s="473"/>
      <c r="M98" s="473"/>
      <c r="N98" s="473"/>
      <c r="O98" s="472">
        <v>0</v>
      </c>
      <c r="P98" s="472"/>
    </row>
    <row r="99" spans="2:16" ht="3" customHeight="1" x14ac:dyDescent="0.25">
      <c r="K99" s="431"/>
      <c r="L99" s="431"/>
      <c r="M99" s="431"/>
      <c r="N99" s="431"/>
    </row>
    <row r="100" spans="2:16" ht="10.5" customHeight="1" x14ac:dyDescent="0.25">
      <c r="B100" s="470" t="s">
        <v>130</v>
      </c>
      <c r="C100" s="470"/>
      <c r="D100" s="471" t="s">
        <v>131</v>
      </c>
      <c r="E100" s="471"/>
      <c r="F100" s="471"/>
      <c r="G100" s="471"/>
      <c r="H100" s="108" t="s">
        <v>55</v>
      </c>
      <c r="I100" s="472">
        <v>2</v>
      </c>
      <c r="J100" s="472"/>
      <c r="K100" s="473">
        <v>0</v>
      </c>
      <c r="L100" s="473"/>
      <c r="M100" s="473"/>
      <c r="N100" s="473"/>
      <c r="O100" s="472">
        <v>0</v>
      </c>
      <c r="P100" s="472"/>
    </row>
    <row r="101" spans="2:16" ht="3" customHeight="1" x14ac:dyDescent="0.25">
      <c r="K101" s="431"/>
      <c r="L101" s="431"/>
      <c r="M101" s="431"/>
      <c r="N101" s="431"/>
    </row>
    <row r="102" spans="2:16" ht="10.5" customHeight="1" x14ac:dyDescent="0.25">
      <c r="B102" s="470" t="s">
        <v>132</v>
      </c>
      <c r="C102" s="470"/>
      <c r="D102" s="471" t="s">
        <v>133</v>
      </c>
      <c r="E102" s="471"/>
      <c r="F102" s="471"/>
      <c r="G102" s="471"/>
      <c r="H102" s="108" t="s">
        <v>55</v>
      </c>
      <c r="I102" s="472">
        <v>3</v>
      </c>
      <c r="J102" s="472"/>
      <c r="K102" s="473">
        <v>0</v>
      </c>
      <c r="L102" s="473"/>
      <c r="M102" s="473"/>
      <c r="N102" s="473"/>
      <c r="O102" s="472">
        <v>0</v>
      </c>
      <c r="P102" s="472"/>
    </row>
    <row r="103" spans="2:16" ht="3" customHeight="1" x14ac:dyDescent="0.25">
      <c r="K103" s="431"/>
      <c r="L103" s="431"/>
      <c r="M103" s="431"/>
      <c r="N103" s="431"/>
      <c r="P103" s="104">
        <v>0</v>
      </c>
    </row>
    <row r="104" spans="2:16" ht="10.5" customHeight="1" x14ac:dyDescent="0.25">
      <c r="B104" s="470" t="s">
        <v>134</v>
      </c>
      <c r="C104" s="470"/>
      <c r="D104" s="471" t="s">
        <v>135</v>
      </c>
      <c r="E104" s="471"/>
      <c r="F104" s="471"/>
      <c r="G104" s="471"/>
      <c r="H104" s="108" t="s">
        <v>55</v>
      </c>
      <c r="I104" s="472">
        <v>1</v>
      </c>
      <c r="J104" s="472"/>
      <c r="K104" s="473">
        <v>0</v>
      </c>
      <c r="L104" s="473"/>
      <c r="M104" s="473"/>
      <c r="N104" s="473"/>
      <c r="O104" s="472">
        <v>0</v>
      </c>
      <c r="P104" s="472"/>
    </row>
    <row r="105" spans="2:16" ht="3" customHeight="1" x14ac:dyDescent="0.25">
      <c r="K105" s="431"/>
      <c r="L105" s="431"/>
      <c r="M105" s="431"/>
      <c r="N105" s="431"/>
    </row>
    <row r="106" spans="2:16" ht="10.5" customHeight="1" x14ac:dyDescent="0.25">
      <c r="B106" s="470" t="s">
        <v>136</v>
      </c>
      <c r="C106" s="470"/>
      <c r="D106" s="471" t="s">
        <v>137</v>
      </c>
      <c r="E106" s="471"/>
      <c r="F106" s="471"/>
      <c r="G106" s="471"/>
      <c r="H106" s="108" t="s">
        <v>55</v>
      </c>
      <c r="I106" s="472">
        <v>8</v>
      </c>
      <c r="J106" s="472"/>
      <c r="K106" s="473">
        <v>0</v>
      </c>
      <c r="L106" s="473"/>
      <c r="M106" s="473"/>
      <c r="N106" s="473"/>
      <c r="O106" s="472">
        <v>0</v>
      </c>
      <c r="P106" s="472"/>
    </row>
    <row r="107" spans="2:16" ht="3" customHeight="1" x14ac:dyDescent="0.25">
      <c r="K107" s="431"/>
      <c r="L107" s="431"/>
      <c r="M107" s="431"/>
      <c r="N107" s="431"/>
    </row>
    <row r="108" spans="2:16" ht="10.5" customHeight="1" x14ac:dyDescent="0.25">
      <c r="B108" s="470" t="s">
        <v>138</v>
      </c>
      <c r="C108" s="470"/>
      <c r="D108" s="471" t="s">
        <v>139</v>
      </c>
      <c r="E108" s="471"/>
      <c r="F108" s="471"/>
      <c r="G108" s="471"/>
      <c r="H108" s="108" t="s">
        <v>55</v>
      </c>
      <c r="I108" s="472">
        <v>1</v>
      </c>
      <c r="J108" s="472"/>
      <c r="K108" s="473">
        <v>0</v>
      </c>
      <c r="L108" s="473"/>
      <c r="M108" s="473"/>
      <c r="N108" s="473"/>
      <c r="O108" s="472">
        <v>0</v>
      </c>
      <c r="P108" s="472"/>
    </row>
    <row r="109" spans="2:16" ht="3" customHeight="1" x14ac:dyDescent="0.25">
      <c r="K109" s="431"/>
      <c r="L109" s="431"/>
      <c r="M109" s="431"/>
      <c r="N109" s="431"/>
    </row>
    <row r="110" spans="2:16" ht="10.5" customHeight="1" x14ac:dyDescent="0.25">
      <c r="B110" s="470" t="s">
        <v>140</v>
      </c>
      <c r="C110" s="470"/>
      <c r="D110" s="471" t="s">
        <v>141</v>
      </c>
      <c r="E110" s="471"/>
      <c r="F110" s="471"/>
      <c r="G110" s="471"/>
      <c r="H110" s="108" t="s">
        <v>55</v>
      </c>
      <c r="I110" s="472">
        <v>2</v>
      </c>
      <c r="J110" s="472"/>
      <c r="K110" s="473">
        <v>0</v>
      </c>
      <c r="L110" s="473"/>
      <c r="M110" s="473"/>
      <c r="N110" s="473"/>
      <c r="O110" s="472">
        <v>0</v>
      </c>
      <c r="P110" s="472"/>
    </row>
    <row r="111" spans="2:16" ht="3" customHeight="1" x14ac:dyDescent="0.25">
      <c r="K111" s="431"/>
      <c r="L111" s="431"/>
      <c r="M111" s="431"/>
      <c r="N111" s="431"/>
    </row>
    <row r="112" spans="2:16" ht="10.5" customHeight="1" x14ac:dyDescent="0.25">
      <c r="B112" s="470" t="s">
        <v>142</v>
      </c>
      <c r="C112" s="470"/>
      <c r="D112" s="471" t="s">
        <v>143</v>
      </c>
      <c r="E112" s="471"/>
      <c r="F112" s="471"/>
      <c r="G112" s="471"/>
      <c r="H112" s="108" t="s">
        <v>55</v>
      </c>
      <c r="I112" s="472">
        <v>2</v>
      </c>
      <c r="J112" s="472"/>
      <c r="K112" s="473">
        <v>0</v>
      </c>
      <c r="L112" s="473"/>
      <c r="M112" s="473"/>
      <c r="N112" s="473"/>
      <c r="O112" s="472">
        <v>0</v>
      </c>
      <c r="P112" s="472"/>
    </row>
    <row r="113" spans="2:16" ht="3" customHeight="1" x14ac:dyDescent="0.25">
      <c r="K113" s="431"/>
      <c r="L113" s="431"/>
      <c r="M113" s="431"/>
      <c r="N113" s="431"/>
    </row>
    <row r="114" spans="2:16" ht="10.5" customHeight="1" x14ac:dyDescent="0.25">
      <c r="B114" s="467" t="s">
        <v>144</v>
      </c>
      <c r="C114" s="467"/>
      <c r="D114" s="468" t="s">
        <v>145</v>
      </c>
      <c r="E114" s="468"/>
      <c r="F114" s="468"/>
      <c r="G114" s="468"/>
      <c r="K114" s="430"/>
      <c r="L114" s="430"/>
      <c r="M114" s="430"/>
      <c r="N114" s="430"/>
      <c r="O114" s="469">
        <v>0</v>
      </c>
      <c r="P114" s="469"/>
    </row>
    <row r="115" spans="2:16" ht="3" customHeight="1" x14ac:dyDescent="0.25">
      <c r="K115" s="431"/>
      <c r="L115" s="431"/>
      <c r="M115" s="431"/>
      <c r="N115" s="431"/>
    </row>
    <row r="116" spans="2:16" ht="10.5" customHeight="1" x14ac:dyDescent="0.25">
      <c r="B116" s="470" t="s">
        <v>146</v>
      </c>
      <c r="C116" s="470"/>
      <c r="D116" s="471" t="s">
        <v>147</v>
      </c>
      <c r="E116" s="471"/>
      <c r="F116" s="471"/>
      <c r="G116" s="471"/>
      <c r="H116" s="108" t="s">
        <v>55</v>
      </c>
      <c r="I116" s="472">
        <v>2</v>
      </c>
      <c r="J116" s="472"/>
      <c r="K116" s="473">
        <v>0</v>
      </c>
      <c r="L116" s="473"/>
      <c r="M116" s="473"/>
      <c r="N116" s="473"/>
      <c r="O116" s="472">
        <v>0</v>
      </c>
      <c r="P116" s="472"/>
    </row>
    <row r="117" spans="2:16" ht="3" customHeight="1" x14ac:dyDescent="0.25">
      <c r="K117" s="431"/>
      <c r="L117" s="431"/>
      <c r="M117" s="431"/>
      <c r="N117" s="431"/>
    </row>
    <row r="118" spans="2:16" ht="10.5" customHeight="1" x14ac:dyDescent="0.25">
      <c r="B118" s="470" t="s">
        <v>148</v>
      </c>
      <c r="C118" s="470"/>
      <c r="D118" s="471" t="s">
        <v>149</v>
      </c>
      <c r="E118" s="471"/>
      <c r="F118" s="471"/>
      <c r="G118" s="471"/>
      <c r="H118" s="108" t="s">
        <v>55</v>
      </c>
      <c r="I118" s="472">
        <v>2</v>
      </c>
      <c r="J118" s="472"/>
      <c r="K118" s="473">
        <v>0</v>
      </c>
      <c r="L118" s="473"/>
      <c r="M118" s="473"/>
      <c r="N118" s="473"/>
      <c r="O118" s="472">
        <v>0</v>
      </c>
      <c r="P118" s="472"/>
    </row>
    <row r="119" spans="2:16" ht="3" customHeight="1" x14ac:dyDescent="0.25">
      <c r="K119" s="431"/>
      <c r="L119" s="431"/>
      <c r="M119" s="431"/>
      <c r="N119" s="431"/>
    </row>
    <row r="120" spans="2:16" ht="10.5" customHeight="1" x14ac:dyDescent="0.25">
      <c r="B120" s="470" t="s">
        <v>150</v>
      </c>
      <c r="C120" s="470"/>
      <c r="D120" s="471" t="s">
        <v>151</v>
      </c>
      <c r="E120" s="471"/>
      <c r="F120" s="471"/>
      <c r="G120" s="471"/>
      <c r="H120" s="108" t="s">
        <v>55</v>
      </c>
      <c r="I120" s="472">
        <v>1</v>
      </c>
      <c r="J120" s="472"/>
      <c r="K120" s="473">
        <v>0</v>
      </c>
      <c r="L120" s="473"/>
      <c r="M120" s="473"/>
      <c r="N120" s="473"/>
      <c r="O120" s="472">
        <v>0</v>
      </c>
      <c r="P120" s="472"/>
    </row>
    <row r="121" spans="2:16" ht="10.5" customHeight="1" x14ac:dyDescent="0.25">
      <c r="B121" s="470" t="s">
        <v>152</v>
      </c>
      <c r="C121" s="470"/>
      <c r="D121" s="471" t="s">
        <v>153</v>
      </c>
      <c r="E121" s="471"/>
      <c r="F121" s="471"/>
      <c r="G121" s="471"/>
      <c r="H121" s="108" t="s">
        <v>55</v>
      </c>
      <c r="I121" s="472">
        <v>1</v>
      </c>
      <c r="J121" s="472"/>
      <c r="K121" s="473">
        <v>0</v>
      </c>
      <c r="L121" s="473"/>
      <c r="M121" s="473"/>
      <c r="N121" s="473"/>
      <c r="O121" s="472">
        <v>0</v>
      </c>
      <c r="P121" s="472"/>
    </row>
    <row r="122" spans="2:16" ht="3" customHeight="1" x14ac:dyDescent="0.25">
      <c r="K122" s="431"/>
      <c r="L122" s="431"/>
      <c r="M122" s="431"/>
      <c r="N122" s="431"/>
    </row>
    <row r="123" spans="2:16" ht="10.5" customHeight="1" x14ac:dyDescent="0.25">
      <c r="B123" s="470" t="s">
        <v>154</v>
      </c>
      <c r="C123" s="470"/>
      <c r="D123" s="471" t="s">
        <v>155</v>
      </c>
      <c r="E123" s="471"/>
      <c r="F123" s="471"/>
      <c r="G123" s="471"/>
      <c r="H123" s="108" t="s">
        <v>55</v>
      </c>
      <c r="I123" s="472">
        <v>8</v>
      </c>
      <c r="J123" s="472"/>
      <c r="K123" s="473">
        <v>0</v>
      </c>
      <c r="L123" s="473"/>
      <c r="M123" s="473"/>
      <c r="N123" s="473"/>
      <c r="O123" s="472">
        <v>0</v>
      </c>
      <c r="P123" s="472"/>
    </row>
    <row r="124" spans="2:16" ht="3" customHeight="1" x14ac:dyDescent="0.25">
      <c r="K124" s="431"/>
      <c r="L124" s="431"/>
      <c r="M124" s="431"/>
      <c r="N124" s="431"/>
    </row>
    <row r="125" spans="2:16" ht="10.5" customHeight="1" x14ac:dyDescent="0.25">
      <c r="B125" s="470" t="s">
        <v>156</v>
      </c>
      <c r="C125" s="470"/>
      <c r="D125" s="471" t="s">
        <v>157</v>
      </c>
      <c r="E125" s="471"/>
      <c r="F125" s="471"/>
      <c r="G125" s="471"/>
      <c r="H125" s="108" t="s">
        <v>55</v>
      </c>
      <c r="I125" s="472">
        <v>2</v>
      </c>
      <c r="J125" s="472"/>
      <c r="K125" s="473">
        <v>0</v>
      </c>
      <c r="L125" s="473"/>
      <c r="M125" s="473"/>
      <c r="N125" s="473"/>
      <c r="O125" s="472">
        <v>0</v>
      </c>
      <c r="P125" s="472"/>
    </row>
    <row r="126" spans="2:16" ht="3" customHeight="1" x14ac:dyDescent="0.25">
      <c r="K126" s="431"/>
      <c r="L126" s="431"/>
      <c r="M126" s="431"/>
      <c r="N126" s="431"/>
    </row>
    <row r="127" spans="2:16" ht="10.5" customHeight="1" x14ac:dyDescent="0.25">
      <c r="B127" s="467" t="s">
        <v>158</v>
      </c>
      <c r="C127" s="467"/>
      <c r="D127" s="468" t="s">
        <v>159</v>
      </c>
      <c r="E127" s="468"/>
      <c r="F127" s="468"/>
      <c r="G127" s="468"/>
      <c r="K127" s="430"/>
      <c r="L127" s="430"/>
      <c r="M127" s="430"/>
      <c r="N127" s="430"/>
      <c r="O127" s="469">
        <v>0</v>
      </c>
      <c r="P127" s="469"/>
    </row>
    <row r="128" spans="2:16" ht="3" customHeight="1" x14ac:dyDescent="0.25">
      <c r="K128" s="431"/>
      <c r="L128" s="431"/>
      <c r="M128" s="431"/>
      <c r="N128" s="431"/>
    </row>
    <row r="129" spans="2:16" ht="10.5" customHeight="1" x14ac:dyDescent="0.25">
      <c r="B129" s="470" t="s">
        <v>160</v>
      </c>
      <c r="C129" s="470"/>
      <c r="D129" s="471" t="s">
        <v>161</v>
      </c>
      <c r="E129" s="471"/>
      <c r="F129" s="471"/>
      <c r="G129" s="471"/>
      <c r="H129" s="108" t="s">
        <v>55</v>
      </c>
      <c r="I129" s="472">
        <v>1</v>
      </c>
      <c r="J129" s="472"/>
      <c r="K129" s="473">
        <v>0</v>
      </c>
      <c r="L129" s="473"/>
      <c r="M129" s="473"/>
      <c r="N129" s="473"/>
      <c r="O129" s="472">
        <v>0</v>
      </c>
      <c r="P129" s="472"/>
    </row>
    <row r="130" spans="2:16" ht="3" customHeight="1" x14ac:dyDescent="0.25">
      <c r="K130" s="431"/>
      <c r="L130" s="431"/>
      <c r="M130" s="431"/>
      <c r="N130" s="431"/>
    </row>
    <row r="131" spans="2:16" ht="10.5" customHeight="1" x14ac:dyDescent="0.25">
      <c r="B131" s="467" t="s">
        <v>162</v>
      </c>
      <c r="C131" s="467"/>
      <c r="D131" s="468" t="s">
        <v>163</v>
      </c>
      <c r="E131" s="468"/>
      <c r="F131" s="468"/>
      <c r="G131" s="468"/>
      <c r="K131" s="430"/>
      <c r="L131" s="430"/>
      <c r="M131" s="430"/>
      <c r="N131" s="430"/>
      <c r="O131" s="469">
        <v>0</v>
      </c>
      <c r="P131" s="469"/>
    </row>
    <row r="132" spans="2:16" ht="3" customHeight="1" x14ac:dyDescent="0.25">
      <c r="K132" s="431"/>
      <c r="L132" s="431"/>
      <c r="M132" s="431"/>
      <c r="N132" s="431"/>
    </row>
    <row r="133" spans="2:16" ht="10.5" customHeight="1" x14ac:dyDescent="0.25">
      <c r="B133" s="470" t="s">
        <v>164</v>
      </c>
      <c r="C133" s="470"/>
      <c r="D133" s="471" t="s">
        <v>165</v>
      </c>
      <c r="E133" s="471"/>
      <c r="F133" s="471"/>
      <c r="G133" s="471"/>
      <c r="H133" s="108" t="s">
        <v>55</v>
      </c>
      <c r="I133" s="472">
        <v>24</v>
      </c>
      <c r="J133" s="472"/>
      <c r="K133" s="473">
        <v>0</v>
      </c>
      <c r="L133" s="473"/>
      <c r="M133" s="473"/>
      <c r="N133" s="473"/>
      <c r="O133" s="472">
        <v>0</v>
      </c>
      <c r="P133" s="472"/>
    </row>
    <row r="134" spans="2:16" ht="3" customHeight="1" x14ac:dyDescent="0.25">
      <c r="K134" s="431"/>
      <c r="L134" s="431"/>
      <c r="M134" s="431"/>
      <c r="N134" s="431"/>
    </row>
    <row r="135" spans="2:16" ht="10.5" customHeight="1" x14ac:dyDescent="0.25">
      <c r="B135" s="470" t="s">
        <v>166</v>
      </c>
      <c r="C135" s="470"/>
      <c r="D135" s="471" t="s">
        <v>167</v>
      </c>
      <c r="E135" s="471"/>
      <c r="F135" s="471"/>
      <c r="G135" s="471"/>
      <c r="H135" s="108" t="s">
        <v>55</v>
      </c>
      <c r="I135" s="472">
        <v>2</v>
      </c>
      <c r="J135" s="472"/>
      <c r="K135" s="473">
        <v>0</v>
      </c>
      <c r="L135" s="473"/>
      <c r="M135" s="473"/>
      <c r="N135" s="473"/>
      <c r="O135" s="472">
        <v>0</v>
      </c>
      <c r="P135" s="472"/>
    </row>
    <row r="136" spans="2:16" ht="3" customHeight="1" x14ac:dyDescent="0.25">
      <c r="K136" s="431"/>
      <c r="L136" s="431"/>
      <c r="M136" s="431"/>
      <c r="N136" s="431"/>
    </row>
    <row r="137" spans="2:16" ht="10.5" customHeight="1" x14ac:dyDescent="0.25">
      <c r="B137" s="470" t="s">
        <v>168</v>
      </c>
      <c r="C137" s="470"/>
      <c r="D137" s="471" t="s">
        <v>169</v>
      </c>
      <c r="E137" s="471"/>
      <c r="F137" s="471"/>
      <c r="G137" s="471"/>
      <c r="H137" s="108" t="s">
        <v>55</v>
      </c>
      <c r="I137" s="472">
        <v>4</v>
      </c>
      <c r="J137" s="472"/>
      <c r="K137" s="473">
        <v>0</v>
      </c>
      <c r="L137" s="473"/>
      <c r="M137" s="473"/>
      <c r="N137" s="473"/>
      <c r="O137" s="472">
        <v>0</v>
      </c>
      <c r="P137" s="472"/>
    </row>
    <row r="138" spans="2:16" ht="3" customHeight="1" x14ac:dyDescent="0.25">
      <c r="K138" s="431"/>
      <c r="L138" s="431"/>
      <c r="M138" s="431"/>
      <c r="N138" s="431"/>
    </row>
    <row r="139" spans="2:16" ht="10.5" customHeight="1" x14ac:dyDescent="0.25">
      <c r="B139" s="470" t="s">
        <v>170</v>
      </c>
      <c r="C139" s="470"/>
      <c r="D139" s="471" t="s">
        <v>171</v>
      </c>
      <c r="E139" s="471"/>
      <c r="F139" s="471"/>
      <c r="G139" s="471"/>
      <c r="H139" s="108" t="s">
        <v>55</v>
      </c>
      <c r="I139" s="472">
        <v>2</v>
      </c>
      <c r="J139" s="472"/>
      <c r="K139" s="473">
        <v>0</v>
      </c>
      <c r="L139" s="473"/>
      <c r="M139" s="473"/>
      <c r="N139" s="473"/>
      <c r="O139" s="472">
        <v>0</v>
      </c>
      <c r="P139" s="472"/>
    </row>
    <row r="140" spans="2:16" ht="3" customHeight="1" x14ac:dyDescent="0.25">
      <c r="K140" s="431"/>
      <c r="L140" s="431"/>
      <c r="M140" s="431"/>
      <c r="N140" s="431"/>
    </row>
    <row r="141" spans="2:16" ht="10.5" customHeight="1" x14ac:dyDescent="0.25">
      <c r="B141" s="470" t="s">
        <v>172</v>
      </c>
      <c r="C141" s="470"/>
      <c r="D141" s="471" t="s">
        <v>173</v>
      </c>
      <c r="E141" s="471"/>
      <c r="F141" s="471"/>
      <c r="G141" s="471"/>
      <c r="H141" s="108" t="s">
        <v>55</v>
      </c>
      <c r="I141" s="472">
        <v>1</v>
      </c>
      <c r="J141" s="472"/>
      <c r="K141" s="473">
        <v>0</v>
      </c>
      <c r="L141" s="473"/>
      <c r="M141" s="473"/>
      <c r="N141" s="473"/>
      <c r="O141" s="472">
        <v>0</v>
      </c>
      <c r="P141" s="472"/>
    </row>
    <row r="142" spans="2:16" ht="3" customHeight="1" x14ac:dyDescent="0.25">
      <c r="K142" s="431"/>
      <c r="L142" s="431"/>
      <c r="M142" s="431"/>
      <c r="N142" s="431"/>
    </row>
    <row r="143" spans="2:16" ht="10.5" customHeight="1" x14ac:dyDescent="0.25">
      <c r="B143" s="470" t="s">
        <v>174</v>
      </c>
      <c r="C143" s="470"/>
      <c r="D143" s="471" t="s">
        <v>175</v>
      </c>
      <c r="E143" s="471"/>
      <c r="F143" s="471"/>
      <c r="G143" s="471"/>
      <c r="H143" s="108" t="s">
        <v>55</v>
      </c>
      <c r="I143" s="472">
        <v>2</v>
      </c>
      <c r="J143" s="472"/>
      <c r="K143" s="473">
        <v>0</v>
      </c>
      <c r="L143" s="473"/>
      <c r="M143" s="473"/>
      <c r="N143" s="473"/>
      <c r="O143" s="472">
        <v>0</v>
      </c>
      <c r="P143" s="472"/>
    </row>
    <row r="144" spans="2:16" ht="3" customHeight="1" x14ac:dyDescent="0.25">
      <c r="K144" s="431"/>
      <c r="L144" s="431"/>
      <c r="M144" s="431"/>
      <c r="N144" s="431"/>
    </row>
    <row r="145" spans="2:16" ht="10.5" customHeight="1" x14ac:dyDescent="0.25">
      <c r="B145" s="470" t="s">
        <v>176</v>
      </c>
      <c r="C145" s="470"/>
      <c r="D145" s="471" t="s">
        <v>177</v>
      </c>
      <c r="E145" s="471"/>
      <c r="F145" s="471"/>
      <c r="G145" s="471"/>
      <c r="H145" s="108" t="s">
        <v>55</v>
      </c>
      <c r="I145" s="472">
        <v>1</v>
      </c>
      <c r="J145" s="472"/>
      <c r="K145" s="473">
        <v>0</v>
      </c>
      <c r="L145" s="473"/>
      <c r="M145" s="473"/>
      <c r="N145" s="473"/>
      <c r="O145" s="472">
        <v>0</v>
      </c>
      <c r="P145" s="472"/>
    </row>
    <row r="146" spans="2:16" ht="3" customHeight="1" x14ac:dyDescent="0.25">
      <c r="K146" s="431"/>
      <c r="L146" s="431"/>
      <c r="M146" s="431"/>
      <c r="N146" s="431"/>
    </row>
    <row r="147" spans="2:16" ht="10.5" customHeight="1" x14ac:dyDescent="0.25">
      <c r="B147" s="470" t="s">
        <v>178</v>
      </c>
      <c r="C147" s="470"/>
      <c r="D147" s="471" t="s">
        <v>179</v>
      </c>
      <c r="E147" s="471"/>
      <c r="F147" s="471"/>
      <c r="G147" s="471"/>
      <c r="H147" s="108" t="s">
        <v>55</v>
      </c>
      <c r="I147" s="472">
        <v>1</v>
      </c>
      <c r="J147" s="472"/>
      <c r="K147" s="473">
        <v>0</v>
      </c>
      <c r="L147" s="473"/>
      <c r="M147" s="473"/>
      <c r="N147" s="473"/>
      <c r="O147" s="472">
        <v>0</v>
      </c>
      <c r="P147" s="472"/>
    </row>
    <row r="148" spans="2:16" ht="3" customHeight="1" x14ac:dyDescent="0.25"/>
    <row r="149" spans="2:16" ht="10.5" customHeight="1" x14ac:dyDescent="0.25">
      <c r="B149" s="467" t="s">
        <v>180</v>
      </c>
      <c r="C149" s="467"/>
      <c r="D149" s="468" t="s">
        <v>181</v>
      </c>
      <c r="E149" s="468"/>
      <c r="F149" s="468"/>
      <c r="G149" s="468"/>
      <c r="O149" s="469">
        <v>0</v>
      </c>
      <c r="P149" s="469"/>
    </row>
    <row r="150" spans="2:16" ht="3" customHeight="1" x14ac:dyDescent="0.25"/>
    <row r="151" spans="2:16" ht="10.5" customHeight="1" x14ac:dyDescent="0.25">
      <c r="B151" s="470" t="s">
        <v>182</v>
      </c>
      <c r="C151" s="470"/>
      <c r="D151" s="471" t="s">
        <v>183</v>
      </c>
      <c r="E151" s="471"/>
      <c r="F151" s="471"/>
      <c r="G151" s="471"/>
      <c r="H151" s="108" t="s">
        <v>55</v>
      </c>
      <c r="I151" s="472">
        <v>1</v>
      </c>
      <c r="J151" s="472"/>
      <c r="K151" s="473">
        <v>0</v>
      </c>
      <c r="L151" s="473"/>
      <c r="M151" s="473"/>
      <c r="N151" s="473"/>
      <c r="O151" s="472">
        <v>0</v>
      </c>
      <c r="P151" s="472"/>
    </row>
    <row r="152" spans="2:16" ht="3" customHeight="1" x14ac:dyDescent="0.25">
      <c r="K152" s="431"/>
      <c r="L152" s="431"/>
      <c r="M152" s="431"/>
      <c r="N152" s="431"/>
    </row>
    <row r="153" spans="2:16" ht="10.5" customHeight="1" x14ac:dyDescent="0.25">
      <c r="B153" s="470" t="s">
        <v>184</v>
      </c>
      <c r="C153" s="470"/>
      <c r="D153" s="471" t="s">
        <v>185</v>
      </c>
      <c r="E153" s="471"/>
      <c r="F153" s="471"/>
      <c r="G153" s="471"/>
      <c r="H153" s="108" t="s">
        <v>55</v>
      </c>
      <c r="I153" s="472">
        <v>1</v>
      </c>
      <c r="J153" s="472"/>
      <c r="K153" s="473">
        <v>0</v>
      </c>
      <c r="L153" s="473"/>
      <c r="M153" s="473"/>
      <c r="N153" s="473"/>
      <c r="O153" s="472">
        <v>0</v>
      </c>
      <c r="P153" s="472"/>
    </row>
    <row r="154" spans="2:16" ht="3" customHeight="1" x14ac:dyDescent="0.25">
      <c r="K154" s="431"/>
      <c r="L154" s="431"/>
      <c r="M154" s="431"/>
      <c r="N154" s="431"/>
    </row>
    <row r="155" spans="2:16" ht="10.5" customHeight="1" x14ac:dyDescent="0.25">
      <c r="B155" s="470" t="s">
        <v>186</v>
      </c>
      <c r="C155" s="470"/>
      <c r="D155" s="471" t="s">
        <v>187</v>
      </c>
      <c r="E155" s="471"/>
      <c r="F155" s="471"/>
      <c r="G155" s="471"/>
      <c r="H155" s="108" t="s">
        <v>55</v>
      </c>
      <c r="I155" s="472">
        <v>46</v>
      </c>
      <c r="J155" s="472"/>
      <c r="K155" s="473">
        <v>0</v>
      </c>
      <c r="L155" s="473"/>
      <c r="M155" s="473"/>
      <c r="N155" s="473"/>
      <c r="O155" s="472">
        <v>0</v>
      </c>
      <c r="P155" s="472"/>
    </row>
    <row r="156" spans="2:16" ht="3" customHeight="1" x14ac:dyDescent="0.25">
      <c r="K156" s="431"/>
      <c r="L156" s="431"/>
      <c r="M156" s="431"/>
      <c r="N156" s="431"/>
    </row>
    <row r="157" spans="2:16" ht="10.5" customHeight="1" x14ac:dyDescent="0.25">
      <c r="B157" s="470" t="s">
        <v>188</v>
      </c>
      <c r="C157" s="470"/>
      <c r="D157" s="471" t="s">
        <v>189</v>
      </c>
      <c r="E157" s="471"/>
      <c r="F157" s="471"/>
      <c r="G157" s="471"/>
      <c r="H157" s="108" t="s">
        <v>55</v>
      </c>
      <c r="I157" s="472">
        <v>16</v>
      </c>
      <c r="J157" s="472"/>
      <c r="K157" s="473">
        <v>0</v>
      </c>
      <c r="L157" s="473"/>
      <c r="M157" s="473"/>
      <c r="N157" s="473"/>
      <c r="O157" s="472">
        <v>0</v>
      </c>
      <c r="P157" s="472"/>
    </row>
    <row r="158" spans="2:16" ht="3" customHeight="1" x14ac:dyDescent="0.25">
      <c r="K158" s="431"/>
      <c r="L158" s="431"/>
      <c r="M158" s="431"/>
      <c r="N158" s="431"/>
    </row>
    <row r="159" spans="2:16" ht="10.5" customHeight="1" x14ac:dyDescent="0.25">
      <c r="B159" s="470" t="s">
        <v>190</v>
      </c>
      <c r="C159" s="470"/>
      <c r="D159" s="487" t="s">
        <v>191</v>
      </c>
      <c r="E159" s="487"/>
      <c r="F159" s="487"/>
      <c r="G159" s="487"/>
      <c r="H159" s="108" t="s">
        <v>55</v>
      </c>
      <c r="I159" s="472">
        <v>8</v>
      </c>
      <c r="J159" s="472"/>
      <c r="K159" s="473">
        <v>0</v>
      </c>
      <c r="L159" s="473"/>
      <c r="M159" s="473"/>
      <c r="N159" s="473"/>
      <c r="O159" s="472">
        <v>0</v>
      </c>
      <c r="P159" s="472"/>
    </row>
    <row r="160" spans="2:16" ht="8.25" customHeight="1" x14ac:dyDescent="0.25">
      <c r="D160" s="487"/>
      <c r="E160" s="487"/>
      <c r="F160" s="487"/>
      <c r="G160" s="487"/>
    </row>
    <row r="161" spans="2:16" ht="3" customHeight="1" x14ac:dyDescent="0.25"/>
    <row r="162" spans="2:16" ht="10.5" customHeight="1" x14ac:dyDescent="0.25">
      <c r="B162" s="467" t="s">
        <v>192</v>
      </c>
      <c r="C162" s="467"/>
      <c r="D162" s="468" t="s">
        <v>193</v>
      </c>
      <c r="E162" s="468"/>
      <c r="F162" s="468"/>
      <c r="G162" s="468"/>
      <c r="O162" s="469">
        <v>0</v>
      </c>
      <c r="P162" s="469"/>
    </row>
    <row r="163" spans="2:16" ht="3" customHeight="1" x14ac:dyDescent="0.25"/>
    <row r="164" spans="2:16" ht="10.5" customHeight="1" x14ac:dyDescent="0.25">
      <c r="B164" s="484" t="s">
        <v>194</v>
      </c>
      <c r="C164" s="484"/>
      <c r="D164" s="485" t="s">
        <v>195</v>
      </c>
      <c r="E164" s="485"/>
      <c r="F164" s="485"/>
      <c r="G164" s="485"/>
      <c r="O164" s="486">
        <v>0</v>
      </c>
      <c r="P164" s="486"/>
    </row>
    <row r="165" spans="2:16" ht="3" customHeight="1" x14ac:dyDescent="0.25"/>
    <row r="166" spans="2:16" ht="10.5" customHeight="1" x14ac:dyDescent="0.25">
      <c r="B166" s="470" t="s">
        <v>196</v>
      </c>
      <c r="C166" s="470"/>
      <c r="D166" s="471" t="s">
        <v>197</v>
      </c>
      <c r="E166" s="471"/>
      <c r="F166" s="471"/>
      <c r="G166" s="471"/>
      <c r="H166" s="108" t="s">
        <v>55</v>
      </c>
      <c r="I166" s="472">
        <v>1</v>
      </c>
      <c r="J166" s="472"/>
      <c r="K166" s="473">
        <v>0</v>
      </c>
      <c r="L166" s="473"/>
      <c r="M166" s="473"/>
      <c r="N166" s="473"/>
      <c r="O166" s="472">
        <v>0</v>
      </c>
      <c r="P166" s="472"/>
    </row>
    <row r="167" spans="2:16" ht="3" customHeight="1" x14ac:dyDescent="0.25"/>
    <row r="168" spans="2:16" ht="10.5" customHeight="1" x14ac:dyDescent="0.25">
      <c r="B168" s="484" t="s">
        <v>198</v>
      </c>
      <c r="C168" s="484"/>
      <c r="D168" s="485" t="s">
        <v>123</v>
      </c>
      <c r="E168" s="485"/>
      <c r="F168" s="485"/>
      <c r="G168" s="485"/>
      <c r="O168" s="486">
        <v>0</v>
      </c>
      <c r="P168" s="486"/>
    </row>
    <row r="169" spans="2:16" ht="3" customHeight="1" x14ac:dyDescent="0.25"/>
    <row r="170" spans="2:16" ht="10.5" customHeight="1" x14ac:dyDescent="0.25">
      <c r="B170" s="470" t="s">
        <v>199</v>
      </c>
      <c r="C170" s="470"/>
      <c r="D170" s="471" t="s">
        <v>200</v>
      </c>
      <c r="E170" s="471"/>
      <c r="F170" s="471"/>
      <c r="G170" s="471"/>
      <c r="H170" s="108" t="s">
        <v>55</v>
      </c>
      <c r="I170" s="472">
        <v>3</v>
      </c>
      <c r="J170" s="472"/>
      <c r="K170" s="473">
        <v>0</v>
      </c>
      <c r="L170" s="473"/>
      <c r="M170" s="473"/>
      <c r="N170" s="473"/>
      <c r="O170" s="472">
        <v>0</v>
      </c>
      <c r="P170" s="472"/>
    </row>
    <row r="171" spans="2:16" ht="3" customHeight="1" x14ac:dyDescent="0.25">
      <c r="K171" s="431"/>
      <c r="L171" s="431"/>
      <c r="M171" s="431"/>
      <c r="N171" s="431"/>
    </row>
    <row r="172" spans="2:16" ht="10.5" customHeight="1" x14ac:dyDescent="0.25">
      <c r="B172" s="470" t="s">
        <v>201</v>
      </c>
      <c r="C172" s="470"/>
      <c r="D172" s="471" t="s">
        <v>202</v>
      </c>
      <c r="E172" s="471"/>
      <c r="F172" s="471"/>
      <c r="G172" s="471"/>
      <c r="H172" s="108" t="s">
        <v>55</v>
      </c>
      <c r="I172" s="472">
        <v>3</v>
      </c>
      <c r="J172" s="472"/>
      <c r="K172" s="473">
        <v>0</v>
      </c>
      <c r="L172" s="473"/>
      <c r="M172" s="473"/>
      <c r="N172" s="473"/>
      <c r="O172" s="472">
        <v>0</v>
      </c>
      <c r="P172" s="472"/>
    </row>
    <row r="173" spans="2:16" ht="3" customHeight="1" x14ac:dyDescent="0.25">
      <c r="K173" s="431"/>
      <c r="L173" s="431"/>
      <c r="M173" s="431"/>
      <c r="N173" s="431"/>
      <c r="P173" s="104">
        <v>0</v>
      </c>
    </row>
    <row r="174" spans="2:16" ht="10.5" customHeight="1" x14ac:dyDescent="0.25">
      <c r="B174" s="470" t="s">
        <v>203</v>
      </c>
      <c r="C174" s="470"/>
      <c r="D174" s="471" t="s">
        <v>204</v>
      </c>
      <c r="E174" s="471"/>
      <c r="F174" s="471"/>
      <c r="G174" s="471"/>
      <c r="H174" s="108" t="s">
        <v>55</v>
      </c>
      <c r="I174" s="472">
        <v>4</v>
      </c>
      <c r="J174" s="472"/>
      <c r="K174" s="473">
        <v>0</v>
      </c>
      <c r="L174" s="473"/>
      <c r="M174" s="473"/>
      <c r="N174" s="473"/>
      <c r="O174" s="472">
        <v>0</v>
      </c>
      <c r="P174" s="472"/>
    </row>
    <row r="175" spans="2:16" ht="3" customHeight="1" x14ac:dyDescent="0.25">
      <c r="K175" s="431"/>
      <c r="L175" s="431"/>
      <c r="M175" s="431"/>
      <c r="N175" s="431"/>
    </row>
    <row r="176" spans="2:16" ht="10.5" customHeight="1" x14ac:dyDescent="0.25">
      <c r="B176" s="470" t="s">
        <v>205</v>
      </c>
      <c r="C176" s="470"/>
      <c r="D176" s="471" t="s">
        <v>206</v>
      </c>
      <c r="E176" s="471"/>
      <c r="F176" s="471"/>
      <c r="G176" s="471"/>
      <c r="H176" s="108" t="s">
        <v>55</v>
      </c>
      <c r="I176" s="472">
        <v>4</v>
      </c>
      <c r="J176" s="472"/>
      <c r="K176" s="473">
        <v>0</v>
      </c>
      <c r="L176" s="473"/>
      <c r="M176" s="473"/>
      <c r="N176" s="473"/>
      <c r="O176" s="472">
        <v>0</v>
      </c>
      <c r="P176" s="472"/>
    </row>
    <row r="177" spans="2:16" ht="3" customHeight="1" x14ac:dyDescent="0.25"/>
    <row r="178" spans="2:16" ht="10.5" customHeight="1" x14ac:dyDescent="0.25">
      <c r="B178" s="467" t="s">
        <v>207</v>
      </c>
      <c r="C178" s="467"/>
      <c r="D178" s="468" t="s">
        <v>208</v>
      </c>
      <c r="E178" s="468"/>
      <c r="F178" s="468"/>
      <c r="G178" s="468"/>
      <c r="O178" s="469">
        <v>0</v>
      </c>
      <c r="P178" s="469"/>
    </row>
    <row r="179" spans="2:16" ht="3" customHeight="1" x14ac:dyDescent="0.25"/>
    <row r="180" spans="2:16" ht="10.5" customHeight="1" x14ac:dyDescent="0.25">
      <c r="B180" s="470" t="s">
        <v>209</v>
      </c>
      <c r="C180" s="470"/>
      <c r="D180" s="471" t="s">
        <v>210</v>
      </c>
      <c r="E180" s="471"/>
      <c r="F180" s="471"/>
      <c r="G180" s="471"/>
      <c r="H180" s="108" t="s">
        <v>211</v>
      </c>
      <c r="I180" s="472">
        <v>3.72</v>
      </c>
      <c r="J180" s="472"/>
      <c r="K180" s="473">
        <v>0</v>
      </c>
      <c r="L180" s="473"/>
      <c r="M180" s="473"/>
      <c r="N180" s="473"/>
      <c r="O180" s="472">
        <v>0</v>
      </c>
      <c r="P180" s="472"/>
    </row>
    <row r="181" spans="2:16" ht="3" customHeight="1" x14ac:dyDescent="0.25">
      <c r="K181" s="431"/>
      <c r="L181" s="431"/>
      <c r="M181" s="431"/>
      <c r="N181" s="431"/>
    </row>
    <row r="182" spans="2:16" ht="10.5" customHeight="1" x14ac:dyDescent="0.25">
      <c r="B182" s="470" t="s">
        <v>212</v>
      </c>
      <c r="C182" s="470"/>
      <c r="D182" s="471" t="s">
        <v>213</v>
      </c>
      <c r="E182" s="471"/>
      <c r="F182" s="471"/>
      <c r="G182" s="471"/>
      <c r="H182" s="108" t="s">
        <v>211</v>
      </c>
      <c r="I182" s="472">
        <v>3.72</v>
      </c>
      <c r="J182" s="472"/>
      <c r="K182" s="473">
        <v>0</v>
      </c>
      <c r="L182" s="473"/>
      <c r="M182" s="473"/>
      <c r="N182" s="473"/>
      <c r="O182" s="472">
        <v>0</v>
      </c>
      <c r="P182" s="472"/>
    </row>
    <row r="183" spans="2:16" ht="3" customHeight="1" x14ac:dyDescent="0.25">
      <c r="K183" s="431"/>
      <c r="L183" s="431"/>
      <c r="M183" s="431"/>
      <c r="N183" s="431">
        <v>0</v>
      </c>
    </row>
    <row r="184" spans="2:16" ht="10.5" customHeight="1" x14ac:dyDescent="0.25">
      <c r="B184" s="470" t="s">
        <v>214</v>
      </c>
      <c r="C184" s="470"/>
      <c r="D184" s="471" t="s">
        <v>215</v>
      </c>
      <c r="E184" s="471"/>
      <c r="F184" s="471"/>
      <c r="G184" s="471"/>
      <c r="H184" s="108" t="s">
        <v>211</v>
      </c>
      <c r="I184" s="472">
        <v>3.72</v>
      </c>
      <c r="J184" s="472"/>
      <c r="K184" s="473">
        <v>0</v>
      </c>
      <c r="L184" s="473"/>
      <c r="M184" s="473"/>
      <c r="N184" s="473"/>
      <c r="O184" s="472">
        <v>0</v>
      </c>
      <c r="P184" s="472"/>
    </row>
    <row r="185" spans="2:16" ht="3" customHeight="1" x14ac:dyDescent="0.25">
      <c r="K185" s="431"/>
      <c r="L185" s="431"/>
      <c r="M185" s="431"/>
      <c r="N185" s="431"/>
    </row>
    <row r="186" spans="2:16" ht="10.5" customHeight="1" x14ac:dyDescent="0.25">
      <c r="B186" s="470" t="s">
        <v>216</v>
      </c>
      <c r="C186" s="470"/>
      <c r="D186" s="471" t="s">
        <v>217</v>
      </c>
      <c r="E186" s="471"/>
      <c r="F186" s="471"/>
      <c r="G186" s="471"/>
      <c r="H186" s="108" t="s">
        <v>211</v>
      </c>
      <c r="I186" s="472">
        <v>3.72</v>
      </c>
      <c r="J186" s="472"/>
      <c r="K186" s="473">
        <v>0</v>
      </c>
      <c r="L186" s="473"/>
      <c r="M186" s="473"/>
      <c r="N186" s="473"/>
      <c r="O186" s="472">
        <v>0</v>
      </c>
      <c r="P186" s="472"/>
    </row>
    <row r="187" spans="2:16" ht="3" customHeight="1" x14ac:dyDescent="0.25">
      <c r="K187" s="431"/>
      <c r="L187" s="431"/>
      <c r="M187" s="431"/>
      <c r="N187" s="431"/>
    </row>
    <row r="188" spans="2:16" ht="10.5" customHeight="1" x14ac:dyDescent="0.25">
      <c r="B188" s="470" t="s">
        <v>218</v>
      </c>
      <c r="C188" s="470"/>
      <c r="D188" s="471" t="s">
        <v>219</v>
      </c>
      <c r="E188" s="471"/>
      <c r="F188" s="471"/>
      <c r="G188" s="471"/>
      <c r="H188" s="108" t="s">
        <v>211</v>
      </c>
      <c r="I188" s="472">
        <v>3.72</v>
      </c>
      <c r="J188" s="472"/>
      <c r="K188" s="473">
        <v>0</v>
      </c>
      <c r="L188" s="473"/>
      <c r="M188" s="473"/>
      <c r="N188" s="473"/>
      <c r="O188" s="472">
        <v>0</v>
      </c>
      <c r="P188" s="472"/>
    </row>
    <row r="189" spans="2:16" ht="3" customHeight="1" x14ac:dyDescent="0.25">
      <c r="K189" s="431"/>
      <c r="L189" s="431"/>
      <c r="M189" s="431"/>
      <c r="N189" s="431"/>
    </row>
    <row r="190" spans="2:16" ht="10.5" customHeight="1" x14ac:dyDescent="0.25">
      <c r="B190" s="470" t="s">
        <v>220</v>
      </c>
      <c r="C190" s="470"/>
      <c r="D190" s="487" t="s">
        <v>221</v>
      </c>
      <c r="E190" s="487"/>
      <c r="F190" s="487"/>
      <c r="G190" s="487"/>
      <c r="H190" s="108" t="s">
        <v>55</v>
      </c>
      <c r="I190" s="472">
        <v>1</v>
      </c>
      <c r="J190" s="472"/>
      <c r="K190" s="473">
        <v>0</v>
      </c>
      <c r="L190" s="473"/>
      <c r="M190" s="473"/>
      <c r="N190" s="473"/>
      <c r="O190" s="472">
        <v>0</v>
      </c>
      <c r="P190" s="472"/>
    </row>
    <row r="191" spans="2:16" ht="8.25" customHeight="1" x14ac:dyDescent="0.25">
      <c r="D191" s="487"/>
      <c r="E191" s="487"/>
      <c r="F191" s="487"/>
      <c r="G191" s="487"/>
    </row>
    <row r="192" spans="2:16" ht="3" customHeight="1" x14ac:dyDescent="0.25"/>
    <row r="193" spans="2:16" ht="10.5" customHeight="1" x14ac:dyDescent="0.25">
      <c r="B193" s="470" t="s">
        <v>222</v>
      </c>
      <c r="C193" s="470"/>
      <c r="D193" s="471" t="s">
        <v>223</v>
      </c>
      <c r="E193" s="471"/>
      <c r="F193" s="471"/>
      <c r="G193" s="471"/>
      <c r="H193" s="108" t="s">
        <v>55</v>
      </c>
      <c r="I193" s="472">
        <v>1</v>
      </c>
      <c r="J193" s="472"/>
      <c r="K193" s="473">
        <v>0</v>
      </c>
      <c r="L193" s="473"/>
      <c r="M193" s="473"/>
      <c r="N193" s="473"/>
      <c r="O193" s="472">
        <v>0</v>
      </c>
      <c r="P193" s="472"/>
    </row>
    <row r="194" spans="2:16" ht="3" customHeight="1" x14ac:dyDescent="0.25">
      <c r="K194" s="431"/>
      <c r="L194" s="431"/>
      <c r="M194" s="431"/>
      <c r="N194" s="431"/>
    </row>
    <row r="195" spans="2:16" ht="10.5" customHeight="1" x14ac:dyDescent="0.25">
      <c r="B195" s="470" t="s">
        <v>224</v>
      </c>
      <c r="C195" s="470"/>
      <c r="D195" s="471" t="s">
        <v>225</v>
      </c>
      <c r="E195" s="471"/>
      <c r="F195" s="471"/>
      <c r="G195" s="471"/>
      <c r="H195" s="108" t="s">
        <v>226</v>
      </c>
      <c r="I195" s="472">
        <v>2.23</v>
      </c>
      <c r="J195" s="472"/>
      <c r="K195" s="473">
        <v>0</v>
      </c>
      <c r="L195" s="473"/>
      <c r="M195" s="473"/>
      <c r="N195" s="473"/>
      <c r="O195" s="472">
        <v>0</v>
      </c>
      <c r="P195" s="472"/>
    </row>
    <row r="196" spans="2:16" ht="3" customHeight="1" x14ac:dyDescent="0.25"/>
    <row r="197" spans="2:16" ht="10.5" customHeight="1" x14ac:dyDescent="0.25">
      <c r="B197" s="467" t="s">
        <v>227</v>
      </c>
      <c r="C197" s="467"/>
      <c r="D197" s="468" t="s">
        <v>228</v>
      </c>
      <c r="E197" s="468"/>
      <c r="F197" s="468"/>
      <c r="G197" s="468"/>
      <c r="O197" s="469">
        <v>0</v>
      </c>
      <c r="P197" s="469"/>
    </row>
    <row r="198" spans="2:16" ht="3" customHeight="1" x14ac:dyDescent="0.25"/>
    <row r="199" spans="2:16" ht="10.5" customHeight="1" x14ac:dyDescent="0.25">
      <c r="B199" s="470" t="s">
        <v>229</v>
      </c>
      <c r="C199" s="470"/>
      <c r="D199" s="471" t="s">
        <v>230</v>
      </c>
      <c r="E199" s="471"/>
      <c r="F199" s="471"/>
      <c r="G199" s="471"/>
      <c r="H199" s="108" t="s">
        <v>55</v>
      </c>
      <c r="I199" s="472">
        <v>2</v>
      </c>
      <c r="J199" s="472"/>
      <c r="K199" s="473">
        <v>0</v>
      </c>
      <c r="L199" s="473"/>
      <c r="M199" s="473"/>
      <c r="N199" s="473"/>
      <c r="O199" s="472">
        <v>0</v>
      </c>
      <c r="P199" s="472"/>
    </row>
    <row r="200" spans="2:16" ht="3" customHeight="1" x14ac:dyDescent="0.25">
      <c r="K200" s="431"/>
      <c r="L200" s="431"/>
      <c r="M200" s="431"/>
      <c r="N200" s="431"/>
    </row>
    <row r="201" spans="2:16" ht="10.5" customHeight="1" x14ac:dyDescent="0.25">
      <c r="B201" s="470" t="s">
        <v>231</v>
      </c>
      <c r="C201" s="470"/>
      <c r="D201" s="471" t="s">
        <v>232</v>
      </c>
      <c r="E201" s="471"/>
      <c r="F201" s="471"/>
      <c r="G201" s="471"/>
      <c r="H201" s="108" t="s">
        <v>55</v>
      </c>
      <c r="I201" s="472">
        <v>16</v>
      </c>
      <c r="J201" s="472"/>
      <c r="K201" s="473">
        <v>0</v>
      </c>
      <c r="L201" s="473"/>
      <c r="M201" s="473"/>
      <c r="N201" s="473"/>
      <c r="O201" s="472">
        <v>0</v>
      </c>
      <c r="P201" s="472"/>
    </row>
    <row r="202" spans="2:16" ht="3" customHeight="1" x14ac:dyDescent="0.25">
      <c r="K202" s="431"/>
      <c r="L202" s="431"/>
      <c r="M202" s="431"/>
      <c r="N202" s="431"/>
    </row>
    <row r="203" spans="2:16" ht="10.5" customHeight="1" x14ac:dyDescent="0.25">
      <c r="B203" s="470" t="s">
        <v>233</v>
      </c>
      <c r="C203" s="470"/>
      <c r="D203" s="471" t="s">
        <v>234</v>
      </c>
      <c r="E203" s="471"/>
      <c r="F203" s="471"/>
      <c r="G203" s="471"/>
      <c r="H203" s="108" t="s">
        <v>55</v>
      </c>
      <c r="I203" s="472">
        <v>12</v>
      </c>
      <c r="J203" s="472"/>
      <c r="K203" s="473">
        <v>0</v>
      </c>
      <c r="L203" s="473"/>
      <c r="M203" s="473"/>
      <c r="N203" s="473"/>
      <c r="O203" s="472">
        <v>0</v>
      </c>
      <c r="P203" s="472"/>
    </row>
    <row r="204" spans="2:16" ht="3" customHeight="1" x14ac:dyDescent="0.25">
      <c r="K204" s="431"/>
      <c r="L204" s="431"/>
      <c r="M204" s="431"/>
      <c r="N204" s="431"/>
    </row>
    <row r="205" spans="2:16" ht="10.5" customHeight="1" x14ac:dyDescent="0.25">
      <c r="B205" s="470" t="s">
        <v>235</v>
      </c>
      <c r="C205" s="470"/>
      <c r="D205" s="471" t="s">
        <v>236</v>
      </c>
      <c r="E205" s="471"/>
      <c r="F205" s="471"/>
      <c r="G205" s="471"/>
      <c r="H205" s="108" t="s">
        <v>55</v>
      </c>
      <c r="I205" s="472">
        <v>8</v>
      </c>
      <c r="J205" s="472"/>
      <c r="K205" s="473">
        <v>0</v>
      </c>
      <c r="L205" s="473"/>
      <c r="M205" s="473"/>
      <c r="N205" s="473"/>
      <c r="O205" s="472">
        <v>0</v>
      </c>
      <c r="P205" s="472"/>
    </row>
    <row r="206" spans="2:16" ht="3" customHeight="1" x14ac:dyDescent="0.25">
      <c r="K206" s="431"/>
      <c r="L206" s="431"/>
      <c r="M206" s="431"/>
      <c r="N206" s="431"/>
    </row>
    <row r="207" spans="2:16" ht="10.5" customHeight="1" x14ac:dyDescent="0.25">
      <c r="B207" s="470" t="s">
        <v>237</v>
      </c>
      <c r="C207" s="470"/>
      <c r="D207" s="471" t="s">
        <v>238</v>
      </c>
      <c r="E207" s="471"/>
      <c r="F207" s="471"/>
      <c r="G207" s="471"/>
      <c r="H207" s="108" t="s">
        <v>55</v>
      </c>
      <c r="I207" s="472">
        <v>4</v>
      </c>
      <c r="J207" s="472"/>
      <c r="K207" s="473">
        <v>0</v>
      </c>
      <c r="L207" s="473"/>
      <c r="M207" s="473"/>
      <c r="N207" s="473"/>
      <c r="O207" s="472">
        <v>0</v>
      </c>
      <c r="P207" s="472"/>
    </row>
    <row r="208" spans="2:16" ht="3" customHeight="1" x14ac:dyDescent="0.25">
      <c r="K208" s="431"/>
      <c r="L208" s="431"/>
      <c r="M208" s="431"/>
      <c r="N208" s="431"/>
    </row>
    <row r="209" spans="2:16" ht="10.5" customHeight="1" x14ac:dyDescent="0.25">
      <c r="B209" s="470" t="s">
        <v>239</v>
      </c>
      <c r="C209" s="470"/>
      <c r="D209" s="471" t="s">
        <v>240</v>
      </c>
      <c r="E209" s="471"/>
      <c r="F209" s="471"/>
      <c r="G209" s="471"/>
      <c r="H209" s="108" t="s">
        <v>55</v>
      </c>
      <c r="I209" s="472">
        <v>2</v>
      </c>
      <c r="J209" s="472"/>
      <c r="K209" s="473">
        <v>0</v>
      </c>
      <c r="L209" s="473"/>
      <c r="M209" s="473"/>
      <c r="N209" s="473"/>
      <c r="O209" s="472">
        <v>0</v>
      </c>
      <c r="P209" s="472"/>
    </row>
    <row r="210" spans="2:16" ht="3" customHeight="1" x14ac:dyDescent="0.25">
      <c r="K210" s="431"/>
      <c r="L210" s="431"/>
      <c r="M210" s="431"/>
      <c r="N210" s="431"/>
    </row>
    <row r="211" spans="2:16" ht="10.5" customHeight="1" x14ac:dyDescent="0.25">
      <c r="B211" s="470" t="s">
        <v>241</v>
      </c>
      <c r="C211" s="470"/>
      <c r="D211" s="471" t="s">
        <v>242</v>
      </c>
      <c r="E211" s="471"/>
      <c r="F211" s="471"/>
      <c r="G211" s="471"/>
      <c r="H211" s="108" t="s">
        <v>55</v>
      </c>
      <c r="I211" s="472">
        <v>4</v>
      </c>
      <c r="J211" s="472"/>
      <c r="K211" s="473">
        <v>0</v>
      </c>
      <c r="L211" s="473"/>
      <c r="M211" s="473"/>
      <c r="N211" s="473"/>
      <c r="O211" s="472">
        <v>0</v>
      </c>
      <c r="P211" s="472"/>
    </row>
    <row r="212" spans="2:16" ht="3" customHeight="1" x14ac:dyDescent="0.25">
      <c r="K212" s="431"/>
      <c r="L212" s="431"/>
      <c r="M212" s="431"/>
      <c r="N212" s="431"/>
    </row>
    <row r="213" spans="2:16" ht="10.5" customHeight="1" x14ac:dyDescent="0.25">
      <c r="B213" s="470" t="s">
        <v>243</v>
      </c>
      <c r="C213" s="470"/>
      <c r="D213" s="471" t="s">
        <v>244</v>
      </c>
      <c r="E213" s="471"/>
      <c r="F213" s="471"/>
      <c r="G213" s="471"/>
      <c r="H213" s="108" t="s">
        <v>55</v>
      </c>
      <c r="I213" s="472">
        <v>4</v>
      </c>
      <c r="J213" s="472"/>
      <c r="K213" s="473">
        <v>0</v>
      </c>
      <c r="L213" s="473"/>
      <c r="M213" s="473"/>
      <c r="N213" s="473"/>
      <c r="O213" s="472">
        <v>0</v>
      </c>
      <c r="P213" s="472"/>
    </row>
    <row r="214" spans="2:16" ht="3" customHeight="1" x14ac:dyDescent="0.25">
      <c r="K214" s="431"/>
      <c r="L214" s="431"/>
      <c r="M214" s="431"/>
      <c r="N214" s="431"/>
    </row>
    <row r="215" spans="2:16" ht="10.5" customHeight="1" x14ac:dyDescent="0.25">
      <c r="B215" s="470" t="s">
        <v>245</v>
      </c>
      <c r="C215" s="470"/>
      <c r="D215" s="471" t="s">
        <v>230</v>
      </c>
      <c r="E215" s="471"/>
      <c r="F215" s="471"/>
      <c r="G215" s="471"/>
      <c r="H215" s="108" t="s">
        <v>55</v>
      </c>
      <c r="I215" s="472">
        <v>2</v>
      </c>
      <c r="J215" s="472"/>
      <c r="K215" s="473">
        <v>0</v>
      </c>
      <c r="L215" s="473"/>
      <c r="M215" s="473"/>
      <c r="N215" s="473"/>
      <c r="O215" s="472">
        <v>0</v>
      </c>
      <c r="P215" s="472"/>
    </row>
    <row r="216" spans="2:16" ht="3" customHeight="1" x14ac:dyDescent="0.25">
      <c r="K216" s="431"/>
      <c r="L216" s="431"/>
      <c r="M216" s="431"/>
      <c r="N216" s="431"/>
    </row>
    <row r="217" spans="2:16" ht="10.5" customHeight="1" x14ac:dyDescent="0.25">
      <c r="B217" s="470" t="s">
        <v>246</v>
      </c>
      <c r="C217" s="470"/>
      <c r="D217" s="471" t="s">
        <v>247</v>
      </c>
      <c r="E217" s="471"/>
      <c r="F217" s="471"/>
      <c r="G217" s="471"/>
      <c r="H217" s="108" t="s">
        <v>55</v>
      </c>
      <c r="I217" s="472">
        <v>2</v>
      </c>
      <c r="J217" s="472"/>
      <c r="K217" s="473">
        <v>0</v>
      </c>
      <c r="L217" s="473"/>
      <c r="M217" s="473"/>
      <c r="N217" s="473"/>
      <c r="O217" s="472">
        <v>0</v>
      </c>
      <c r="P217" s="472"/>
    </row>
    <row r="218" spans="2:16" ht="3" customHeight="1" x14ac:dyDescent="0.25">
      <c r="K218" s="431"/>
      <c r="L218" s="431"/>
      <c r="M218" s="431"/>
      <c r="N218" s="431"/>
    </row>
    <row r="219" spans="2:16" ht="10.5" customHeight="1" x14ac:dyDescent="0.25">
      <c r="B219" s="470" t="s">
        <v>248</v>
      </c>
      <c r="C219" s="470"/>
      <c r="D219" s="471" t="s">
        <v>230</v>
      </c>
      <c r="E219" s="471"/>
      <c r="F219" s="471"/>
      <c r="G219" s="471"/>
      <c r="H219" s="108" t="s">
        <v>55</v>
      </c>
      <c r="I219" s="472">
        <v>2</v>
      </c>
      <c r="J219" s="472"/>
      <c r="K219" s="473">
        <v>0</v>
      </c>
      <c r="L219" s="473"/>
      <c r="M219" s="473"/>
      <c r="N219" s="473"/>
      <c r="O219" s="472">
        <v>0</v>
      </c>
      <c r="P219" s="472"/>
    </row>
    <row r="220" spans="2:16" ht="3" customHeight="1" x14ac:dyDescent="0.25">
      <c r="K220" s="431"/>
      <c r="L220" s="431"/>
      <c r="M220" s="431"/>
      <c r="N220" s="431"/>
    </row>
    <row r="221" spans="2:16" ht="10.5" customHeight="1" x14ac:dyDescent="0.25">
      <c r="B221" s="470" t="s">
        <v>249</v>
      </c>
      <c r="C221" s="470"/>
      <c r="D221" s="471" t="s">
        <v>236</v>
      </c>
      <c r="E221" s="471"/>
      <c r="F221" s="471"/>
      <c r="G221" s="471"/>
      <c r="H221" s="108" t="s">
        <v>55</v>
      </c>
      <c r="I221" s="472">
        <v>2</v>
      </c>
      <c r="J221" s="472"/>
      <c r="K221" s="473">
        <v>0</v>
      </c>
      <c r="L221" s="473"/>
      <c r="M221" s="473"/>
      <c r="N221" s="473"/>
      <c r="O221" s="472">
        <v>0</v>
      </c>
      <c r="P221" s="472"/>
    </row>
    <row r="222" spans="2:16" ht="3" customHeight="1" x14ac:dyDescent="0.25"/>
    <row r="223" spans="2:16" ht="10.5" customHeight="1" x14ac:dyDescent="0.25">
      <c r="B223" s="467" t="s">
        <v>250</v>
      </c>
      <c r="C223" s="467"/>
      <c r="D223" s="468" t="s">
        <v>251</v>
      </c>
      <c r="E223" s="468"/>
      <c r="F223" s="468"/>
      <c r="G223" s="468"/>
      <c r="O223" s="469">
        <v>0</v>
      </c>
      <c r="P223" s="469"/>
    </row>
    <row r="224" spans="2:16" ht="3" customHeight="1" x14ac:dyDescent="0.25"/>
    <row r="225" spans="2:16" ht="10.5" customHeight="1" x14ac:dyDescent="0.25">
      <c r="B225" s="470" t="s">
        <v>252</v>
      </c>
      <c r="C225" s="470"/>
      <c r="D225" s="471" t="s">
        <v>253</v>
      </c>
      <c r="E225" s="471"/>
      <c r="F225" s="471"/>
      <c r="G225" s="471"/>
      <c r="H225" s="108" t="s">
        <v>55</v>
      </c>
      <c r="I225" s="472">
        <v>1</v>
      </c>
      <c r="J225" s="472"/>
      <c r="K225" s="473">
        <v>0</v>
      </c>
      <c r="L225" s="473"/>
      <c r="M225" s="473"/>
      <c r="N225" s="473"/>
      <c r="O225" s="472">
        <v>0</v>
      </c>
      <c r="P225" s="472"/>
    </row>
    <row r="226" spans="2:16" ht="10.5" customHeight="1" x14ac:dyDescent="0.25">
      <c r="B226" s="488" t="s">
        <v>254</v>
      </c>
      <c r="C226" s="488"/>
      <c r="D226" s="489" t="s">
        <v>255</v>
      </c>
      <c r="E226" s="489"/>
      <c r="F226" s="489"/>
      <c r="G226" s="489"/>
      <c r="O226" s="490">
        <v>155627.81</v>
      </c>
      <c r="P226" s="490"/>
    </row>
    <row r="227" spans="2:16" ht="3" customHeight="1" x14ac:dyDescent="0.25"/>
    <row r="228" spans="2:16" ht="10.5" customHeight="1" x14ac:dyDescent="0.25">
      <c r="B228" s="467" t="s">
        <v>256</v>
      </c>
      <c r="C228" s="467"/>
      <c r="D228" s="468" t="s">
        <v>257</v>
      </c>
      <c r="E228" s="468"/>
      <c r="F228" s="468"/>
      <c r="G228" s="468"/>
      <c r="O228" s="469">
        <v>0</v>
      </c>
      <c r="P228" s="469"/>
    </row>
    <row r="229" spans="2:16" ht="3" customHeight="1" x14ac:dyDescent="0.25"/>
    <row r="230" spans="2:16" ht="10.5" customHeight="1" x14ac:dyDescent="0.25">
      <c r="B230" s="470" t="s">
        <v>258</v>
      </c>
      <c r="C230" s="470"/>
      <c r="D230" s="471" t="s">
        <v>259</v>
      </c>
      <c r="E230" s="471"/>
      <c r="F230" s="471"/>
      <c r="G230" s="471"/>
      <c r="H230" s="108" t="s">
        <v>211</v>
      </c>
      <c r="I230" s="472">
        <v>46</v>
      </c>
      <c r="J230" s="472"/>
      <c r="K230" s="473">
        <v>0</v>
      </c>
      <c r="L230" s="473"/>
      <c r="M230" s="473"/>
      <c r="N230" s="473"/>
      <c r="O230" s="472">
        <v>0</v>
      </c>
      <c r="P230" s="472"/>
    </row>
    <row r="231" spans="2:16" ht="3" customHeight="1" x14ac:dyDescent="0.25">
      <c r="K231" s="431"/>
      <c r="L231" s="431"/>
      <c r="M231" s="431"/>
      <c r="N231" s="431"/>
    </row>
    <row r="232" spans="2:16" ht="10.5" customHeight="1" x14ac:dyDescent="0.25">
      <c r="B232" s="470" t="s">
        <v>260</v>
      </c>
      <c r="C232" s="470"/>
      <c r="D232" s="471" t="s">
        <v>261</v>
      </c>
      <c r="E232" s="471"/>
      <c r="F232" s="471"/>
      <c r="G232" s="471"/>
      <c r="H232" s="108" t="s">
        <v>211</v>
      </c>
      <c r="I232" s="472">
        <v>46</v>
      </c>
      <c r="J232" s="472"/>
      <c r="K232" s="473">
        <v>0</v>
      </c>
      <c r="L232" s="473"/>
      <c r="M232" s="473"/>
      <c r="N232" s="473"/>
      <c r="O232" s="472">
        <v>0</v>
      </c>
      <c r="P232" s="472"/>
    </row>
    <row r="233" spans="2:16" ht="3" customHeight="1" x14ac:dyDescent="0.25">
      <c r="K233" s="431"/>
      <c r="L233" s="431"/>
      <c r="M233" s="431"/>
      <c r="N233" s="431"/>
    </row>
    <row r="234" spans="2:16" ht="10.5" customHeight="1" x14ac:dyDescent="0.25">
      <c r="B234" s="470" t="s">
        <v>262</v>
      </c>
      <c r="C234" s="470"/>
      <c r="D234" s="487" t="s">
        <v>263</v>
      </c>
      <c r="E234" s="487"/>
      <c r="F234" s="487"/>
      <c r="G234" s="487"/>
      <c r="H234" s="108" t="s">
        <v>211</v>
      </c>
      <c r="I234" s="472">
        <v>1.2</v>
      </c>
      <c r="J234" s="472"/>
      <c r="K234" s="473">
        <v>0</v>
      </c>
      <c r="L234" s="473"/>
      <c r="M234" s="473"/>
      <c r="N234" s="473"/>
      <c r="O234" s="472">
        <v>0</v>
      </c>
      <c r="P234" s="472"/>
    </row>
    <row r="235" spans="2:16" ht="8.25" customHeight="1" x14ac:dyDescent="0.25">
      <c r="D235" s="487"/>
      <c r="E235" s="487"/>
      <c r="F235" s="487"/>
      <c r="G235" s="487"/>
    </row>
    <row r="236" spans="2:16" ht="3" customHeight="1" x14ac:dyDescent="0.25"/>
    <row r="237" spans="2:16" ht="10.5" customHeight="1" x14ac:dyDescent="0.25">
      <c r="B237" s="470" t="s">
        <v>264</v>
      </c>
      <c r="C237" s="470"/>
      <c r="D237" s="471" t="s">
        <v>265</v>
      </c>
      <c r="E237" s="471"/>
      <c r="F237" s="471"/>
      <c r="G237" s="471"/>
      <c r="H237" s="108" t="s">
        <v>211</v>
      </c>
      <c r="I237" s="472">
        <v>46</v>
      </c>
      <c r="J237" s="472"/>
      <c r="K237" s="473">
        <v>0</v>
      </c>
      <c r="L237" s="473"/>
      <c r="M237" s="473"/>
      <c r="N237" s="473"/>
      <c r="O237" s="472">
        <v>0</v>
      </c>
      <c r="P237" s="472"/>
    </row>
    <row r="238" spans="2:16" ht="3" customHeight="1" x14ac:dyDescent="0.25">
      <c r="K238" s="431"/>
      <c r="L238" s="431"/>
      <c r="M238" s="431"/>
      <c r="N238" s="431"/>
    </row>
    <row r="239" spans="2:16" ht="10.5" customHeight="1" x14ac:dyDescent="0.25">
      <c r="B239" s="470" t="s">
        <v>266</v>
      </c>
      <c r="C239" s="470"/>
      <c r="D239" s="471" t="s">
        <v>267</v>
      </c>
      <c r="E239" s="471"/>
      <c r="F239" s="471"/>
      <c r="G239" s="471"/>
      <c r="H239" s="108" t="s">
        <v>211</v>
      </c>
      <c r="I239" s="472">
        <v>46</v>
      </c>
      <c r="J239" s="472"/>
      <c r="K239" s="473">
        <v>0</v>
      </c>
      <c r="L239" s="473"/>
      <c r="M239" s="473"/>
      <c r="N239" s="473"/>
      <c r="O239" s="472">
        <v>0</v>
      </c>
      <c r="P239" s="472"/>
    </row>
    <row r="240" spans="2:16" ht="3" customHeight="1" x14ac:dyDescent="0.25">
      <c r="K240" s="431"/>
      <c r="L240" s="431"/>
      <c r="M240" s="431"/>
      <c r="N240" s="431"/>
    </row>
    <row r="241" spans="2:16" ht="10.5" customHeight="1" x14ac:dyDescent="0.25">
      <c r="B241" s="470" t="s">
        <v>268</v>
      </c>
      <c r="C241" s="470"/>
      <c r="D241" s="471" t="s">
        <v>269</v>
      </c>
      <c r="E241" s="471"/>
      <c r="F241" s="471"/>
      <c r="G241" s="471"/>
      <c r="H241" s="108" t="s">
        <v>211</v>
      </c>
      <c r="I241" s="472">
        <v>46</v>
      </c>
      <c r="J241" s="472"/>
      <c r="K241" s="473">
        <v>0</v>
      </c>
      <c r="L241" s="473"/>
      <c r="M241" s="473"/>
      <c r="N241" s="473"/>
      <c r="O241" s="472">
        <v>0</v>
      </c>
      <c r="P241" s="472"/>
    </row>
    <row r="242" spans="2:16" ht="3" customHeight="1" x14ac:dyDescent="0.25">
      <c r="K242" s="431"/>
      <c r="L242" s="431"/>
      <c r="M242" s="431"/>
      <c r="N242" s="431"/>
    </row>
    <row r="243" spans="2:16" ht="10.5" customHeight="1" x14ac:dyDescent="0.25">
      <c r="B243" s="470" t="s">
        <v>270</v>
      </c>
      <c r="C243" s="470"/>
      <c r="D243" s="471" t="s">
        <v>271</v>
      </c>
      <c r="E243" s="471"/>
      <c r="F243" s="471"/>
      <c r="G243" s="471"/>
      <c r="H243" s="108" t="s">
        <v>226</v>
      </c>
      <c r="I243" s="472">
        <v>18.5</v>
      </c>
      <c r="J243" s="472"/>
      <c r="K243" s="473">
        <v>0</v>
      </c>
      <c r="L243" s="473"/>
      <c r="M243" s="473"/>
      <c r="N243" s="473"/>
      <c r="O243" s="472">
        <v>0</v>
      </c>
      <c r="P243" s="472"/>
    </row>
    <row r="244" spans="2:16" ht="3" customHeight="1" x14ac:dyDescent="0.25">
      <c r="K244" s="431"/>
      <c r="L244" s="431"/>
      <c r="M244" s="431"/>
      <c r="N244" s="431"/>
    </row>
    <row r="245" spans="2:16" ht="10.5" customHeight="1" x14ac:dyDescent="0.25">
      <c r="B245" s="470" t="s">
        <v>272</v>
      </c>
      <c r="C245" s="470"/>
      <c r="D245" s="487" t="s">
        <v>273</v>
      </c>
      <c r="E245" s="487"/>
      <c r="F245" s="487"/>
      <c r="G245" s="487"/>
      <c r="H245" s="108" t="s">
        <v>226</v>
      </c>
      <c r="I245" s="472">
        <v>18.5</v>
      </c>
      <c r="J245" s="472"/>
      <c r="K245" s="473">
        <v>0</v>
      </c>
      <c r="L245" s="473"/>
      <c r="M245" s="473"/>
      <c r="N245" s="473"/>
      <c r="O245" s="472">
        <v>0</v>
      </c>
      <c r="P245" s="472"/>
    </row>
    <row r="246" spans="2:16" ht="8.25" customHeight="1" x14ac:dyDescent="0.25">
      <c r="D246" s="487"/>
      <c r="E246" s="487"/>
      <c r="F246" s="487"/>
      <c r="G246" s="487"/>
    </row>
    <row r="247" spans="2:16" ht="3" customHeight="1" x14ac:dyDescent="0.25"/>
    <row r="248" spans="2:16" ht="10.5" customHeight="1" x14ac:dyDescent="0.25">
      <c r="B248" s="470" t="s">
        <v>274</v>
      </c>
      <c r="C248" s="470"/>
      <c r="D248" s="471" t="s">
        <v>275</v>
      </c>
      <c r="E248" s="471"/>
      <c r="F248" s="471"/>
      <c r="G248" s="471"/>
      <c r="H248" s="108" t="s">
        <v>226</v>
      </c>
      <c r="I248" s="472">
        <v>3</v>
      </c>
      <c r="J248" s="472"/>
      <c r="K248" s="473">
        <v>0</v>
      </c>
      <c r="L248" s="473"/>
      <c r="M248" s="473"/>
      <c r="N248" s="473"/>
      <c r="O248" s="472">
        <v>0</v>
      </c>
      <c r="P248" s="472"/>
    </row>
    <row r="249" spans="2:16" ht="3" customHeight="1" x14ac:dyDescent="0.25">
      <c r="K249" s="431"/>
      <c r="L249" s="431"/>
      <c r="M249" s="431"/>
      <c r="N249" s="431"/>
    </row>
    <row r="250" spans="2:16" ht="10.5" customHeight="1" x14ac:dyDescent="0.25">
      <c r="B250" s="470" t="s">
        <v>276</v>
      </c>
      <c r="C250" s="470"/>
      <c r="D250" s="471" t="s">
        <v>277</v>
      </c>
      <c r="E250" s="471"/>
      <c r="F250" s="471"/>
      <c r="G250" s="471"/>
      <c r="H250" s="108" t="s">
        <v>226</v>
      </c>
      <c r="I250" s="472">
        <v>2</v>
      </c>
      <c r="J250" s="472"/>
      <c r="K250" s="473">
        <v>0</v>
      </c>
      <c r="L250" s="473"/>
      <c r="M250" s="473"/>
      <c r="N250" s="473"/>
      <c r="O250" s="472">
        <v>0</v>
      </c>
      <c r="P250" s="472"/>
    </row>
    <row r="251" spans="2:16" ht="3" customHeight="1" x14ac:dyDescent="0.25">
      <c r="K251" s="431"/>
      <c r="L251" s="431"/>
      <c r="M251" s="431"/>
      <c r="N251" s="431"/>
    </row>
    <row r="252" spans="2:16" ht="10.5" customHeight="1" x14ac:dyDescent="0.25">
      <c r="B252" s="470" t="s">
        <v>278</v>
      </c>
      <c r="C252" s="470"/>
      <c r="D252" s="487" t="s">
        <v>279</v>
      </c>
      <c r="E252" s="487"/>
      <c r="F252" s="487"/>
      <c r="G252" s="487"/>
      <c r="H252" s="108" t="s">
        <v>280</v>
      </c>
      <c r="I252" s="472">
        <v>2.7749999999999999</v>
      </c>
      <c r="J252" s="472"/>
      <c r="K252" s="473">
        <v>0</v>
      </c>
      <c r="L252" s="473"/>
      <c r="M252" s="473"/>
      <c r="N252" s="473"/>
      <c r="O252" s="472">
        <v>0</v>
      </c>
      <c r="P252" s="472"/>
    </row>
    <row r="253" spans="2:16" ht="8.25" customHeight="1" x14ac:dyDescent="0.25">
      <c r="D253" s="487"/>
      <c r="E253" s="487"/>
      <c r="F253" s="487"/>
      <c r="G253" s="487"/>
    </row>
    <row r="254" spans="2:16" ht="3" customHeight="1" x14ac:dyDescent="0.25"/>
    <row r="255" spans="2:16" ht="10.5" customHeight="1" x14ac:dyDescent="0.25">
      <c r="B255" s="467" t="s">
        <v>281</v>
      </c>
      <c r="C255" s="467"/>
      <c r="D255" s="468" t="s">
        <v>282</v>
      </c>
      <c r="E255" s="468"/>
      <c r="F255" s="468"/>
      <c r="G255" s="468"/>
      <c r="O255" s="469">
        <v>0</v>
      </c>
      <c r="P255" s="469"/>
    </row>
    <row r="256" spans="2:16" ht="3" customHeight="1" x14ac:dyDescent="0.25"/>
    <row r="257" spans="2:16" ht="10.5" customHeight="1" x14ac:dyDescent="0.25">
      <c r="B257" s="484" t="s">
        <v>283</v>
      </c>
      <c r="C257" s="484"/>
      <c r="D257" s="485" t="s">
        <v>284</v>
      </c>
      <c r="E257" s="485"/>
      <c r="F257" s="485"/>
      <c r="G257" s="485"/>
      <c r="O257" s="486">
        <v>0</v>
      </c>
      <c r="P257" s="486"/>
    </row>
    <row r="258" spans="2:16" ht="3" customHeight="1" x14ac:dyDescent="0.25"/>
    <row r="259" spans="2:16" ht="10.5" customHeight="1" x14ac:dyDescent="0.25">
      <c r="B259" s="470" t="s">
        <v>285</v>
      </c>
      <c r="C259" s="470"/>
      <c r="D259" s="487" t="s">
        <v>286</v>
      </c>
      <c r="E259" s="487"/>
      <c r="F259" s="487"/>
      <c r="G259" s="487"/>
      <c r="H259" s="108" t="s">
        <v>55</v>
      </c>
      <c r="I259" s="472">
        <v>1</v>
      </c>
      <c r="J259" s="472"/>
      <c r="K259" s="473">
        <v>0</v>
      </c>
      <c r="L259" s="473"/>
      <c r="M259" s="473"/>
      <c r="N259" s="473"/>
      <c r="O259" s="472">
        <v>0</v>
      </c>
      <c r="P259" s="472"/>
    </row>
    <row r="260" spans="2:16" ht="8.25" customHeight="1" x14ac:dyDescent="0.25">
      <c r="D260" s="487"/>
      <c r="E260" s="487"/>
      <c r="F260" s="487"/>
      <c r="G260" s="487"/>
    </row>
    <row r="261" spans="2:16" ht="3" customHeight="1" x14ac:dyDescent="0.25"/>
    <row r="262" spans="2:16" ht="10.5" customHeight="1" x14ac:dyDescent="0.25">
      <c r="B262" s="470" t="s">
        <v>287</v>
      </c>
      <c r="C262" s="470"/>
      <c r="D262" s="487" t="s">
        <v>288</v>
      </c>
      <c r="E262" s="487"/>
      <c r="F262" s="487"/>
      <c r="G262" s="487"/>
      <c r="H262" s="108" t="s">
        <v>55</v>
      </c>
      <c r="I262" s="472">
        <v>1</v>
      </c>
      <c r="J262" s="472"/>
      <c r="K262" s="473">
        <v>0</v>
      </c>
      <c r="L262" s="473"/>
      <c r="M262" s="473"/>
      <c r="N262" s="473"/>
      <c r="O262" s="472">
        <v>0</v>
      </c>
      <c r="P262" s="472"/>
    </row>
    <row r="263" spans="2:16" ht="8.25" customHeight="1" x14ac:dyDescent="0.25">
      <c r="D263" s="487"/>
      <c r="E263" s="487"/>
      <c r="F263" s="487"/>
      <c r="G263" s="487"/>
    </row>
    <row r="264" spans="2:16" ht="3" customHeight="1" x14ac:dyDescent="0.25"/>
    <row r="265" spans="2:16" ht="10.5" customHeight="1" x14ac:dyDescent="0.25">
      <c r="B265" s="470" t="s">
        <v>289</v>
      </c>
      <c r="C265" s="470"/>
      <c r="D265" s="471" t="s">
        <v>290</v>
      </c>
      <c r="E265" s="471"/>
      <c r="F265" s="471"/>
      <c r="G265" s="471"/>
      <c r="H265" s="108" t="s">
        <v>55</v>
      </c>
      <c r="I265" s="472">
        <v>1</v>
      </c>
      <c r="J265" s="472"/>
      <c r="K265" s="473">
        <v>0</v>
      </c>
      <c r="L265" s="473"/>
      <c r="M265" s="473"/>
      <c r="N265" s="473"/>
      <c r="O265" s="472">
        <v>0</v>
      </c>
      <c r="P265" s="472"/>
    </row>
    <row r="266" spans="2:16" ht="3" customHeight="1" x14ac:dyDescent="0.25"/>
    <row r="267" spans="2:16" ht="10.5" customHeight="1" x14ac:dyDescent="0.25">
      <c r="B267" s="484" t="s">
        <v>291</v>
      </c>
      <c r="C267" s="484"/>
      <c r="D267" s="485" t="s">
        <v>292</v>
      </c>
      <c r="E267" s="485"/>
      <c r="F267" s="485"/>
      <c r="G267" s="485"/>
      <c r="O267" s="486">
        <v>0</v>
      </c>
      <c r="P267" s="486"/>
    </row>
    <row r="268" spans="2:16" ht="3" customHeight="1" x14ac:dyDescent="0.25"/>
    <row r="269" spans="2:16" ht="10.5" customHeight="1" x14ac:dyDescent="0.25">
      <c r="B269" s="470" t="s">
        <v>293</v>
      </c>
      <c r="C269" s="470"/>
      <c r="D269" s="487" t="s">
        <v>294</v>
      </c>
      <c r="E269" s="487"/>
      <c r="F269" s="487"/>
      <c r="G269" s="487"/>
      <c r="H269" s="108" t="s">
        <v>211</v>
      </c>
      <c r="I269" s="472">
        <v>154</v>
      </c>
      <c r="J269" s="472"/>
      <c r="K269" s="473">
        <v>0</v>
      </c>
      <c r="L269" s="473"/>
      <c r="M269" s="473"/>
      <c r="N269" s="473"/>
      <c r="O269" s="472">
        <v>0</v>
      </c>
      <c r="P269" s="472"/>
    </row>
    <row r="270" spans="2:16" ht="8.25" customHeight="1" x14ac:dyDescent="0.25">
      <c r="D270" s="487"/>
      <c r="E270" s="487"/>
      <c r="F270" s="487"/>
      <c r="G270" s="487"/>
    </row>
    <row r="271" spans="2:16" ht="3" customHeight="1" x14ac:dyDescent="0.25"/>
    <row r="272" spans="2:16" ht="10.5" customHeight="1" x14ac:dyDescent="0.25">
      <c r="B272" s="470" t="s">
        <v>295</v>
      </c>
      <c r="C272" s="470"/>
      <c r="D272" s="471" t="s">
        <v>296</v>
      </c>
      <c r="E272" s="471"/>
      <c r="F272" s="471"/>
      <c r="G272" s="471"/>
      <c r="H272" s="108" t="s">
        <v>211</v>
      </c>
      <c r="I272" s="472">
        <v>154</v>
      </c>
      <c r="J272" s="472"/>
      <c r="K272" s="473">
        <v>0</v>
      </c>
      <c r="L272" s="473"/>
      <c r="M272" s="473"/>
      <c r="N272" s="473"/>
      <c r="O272" s="472">
        <v>0</v>
      </c>
      <c r="P272" s="472"/>
    </row>
    <row r="273" spans="2:16" ht="3" customHeight="1" x14ac:dyDescent="0.25">
      <c r="K273" s="431"/>
      <c r="L273" s="431"/>
      <c r="M273" s="431"/>
      <c r="N273" s="431"/>
    </row>
    <row r="274" spans="2:16" ht="10.5" customHeight="1" x14ac:dyDescent="0.25">
      <c r="B274" s="470" t="s">
        <v>297</v>
      </c>
      <c r="C274" s="470"/>
      <c r="D274" s="487" t="s">
        <v>298</v>
      </c>
      <c r="E274" s="487"/>
      <c r="F274" s="487"/>
      <c r="G274" s="487"/>
      <c r="H274" s="108" t="s">
        <v>55</v>
      </c>
      <c r="I274" s="472">
        <v>33</v>
      </c>
      <c r="J274" s="472"/>
      <c r="K274" s="473">
        <v>0</v>
      </c>
      <c r="L274" s="473"/>
      <c r="M274" s="473"/>
      <c r="N274" s="473"/>
      <c r="O274" s="472">
        <v>0</v>
      </c>
      <c r="P274" s="472"/>
    </row>
    <row r="275" spans="2:16" ht="8.25" customHeight="1" x14ac:dyDescent="0.25">
      <c r="D275" s="487"/>
      <c r="E275" s="487"/>
      <c r="F275" s="487"/>
      <c r="G275" s="487"/>
    </row>
    <row r="276" spans="2:16" ht="3" customHeight="1" x14ac:dyDescent="0.25"/>
    <row r="277" spans="2:16" ht="10.5" customHeight="1" x14ac:dyDescent="0.25">
      <c r="B277" s="470" t="s">
        <v>299</v>
      </c>
      <c r="C277" s="470"/>
      <c r="D277" s="487" t="s">
        <v>300</v>
      </c>
      <c r="E277" s="487"/>
      <c r="F277" s="487"/>
      <c r="G277" s="487"/>
      <c r="H277" s="108" t="s">
        <v>55</v>
      </c>
      <c r="I277" s="472">
        <v>2</v>
      </c>
      <c r="J277" s="472"/>
      <c r="K277" s="473">
        <v>0</v>
      </c>
      <c r="L277" s="473"/>
      <c r="M277" s="473"/>
      <c r="N277" s="473"/>
      <c r="O277" s="472">
        <v>0</v>
      </c>
      <c r="P277" s="472"/>
    </row>
    <row r="278" spans="2:16" ht="8.25" customHeight="1" x14ac:dyDescent="0.25">
      <c r="D278" s="487"/>
      <c r="E278" s="487"/>
      <c r="F278" s="487"/>
      <c r="G278" s="487"/>
    </row>
    <row r="279" spans="2:16" ht="9" customHeight="1" x14ac:dyDescent="0.25">
      <c r="D279" s="487"/>
      <c r="E279" s="487"/>
      <c r="F279" s="487"/>
      <c r="G279" s="487"/>
    </row>
    <row r="280" spans="2:16" ht="3" customHeight="1" x14ac:dyDescent="0.25"/>
    <row r="281" spans="2:16" ht="10.5" customHeight="1" x14ac:dyDescent="0.25">
      <c r="B281" s="470" t="s">
        <v>301</v>
      </c>
      <c r="C281" s="470"/>
      <c r="D281" s="471" t="s">
        <v>302</v>
      </c>
      <c r="E281" s="471"/>
      <c r="F281" s="471"/>
      <c r="G281" s="471"/>
      <c r="H281" s="108" t="s">
        <v>55</v>
      </c>
      <c r="I281" s="472">
        <v>33</v>
      </c>
      <c r="J281" s="472"/>
      <c r="K281" s="473">
        <v>0</v>
      </c>
      <c r="L281" s="473"/>
      <c r="M281" s="473"/>
      <c r="N281" s="473"/>
      <c r="O281" s="472">
        <v>0</v>
      </c>
      <c r="P281" s="472"/>
    </row>
    <row r="282" spans="2:16" ht="3" customHeight="1" x14ac:dyDescent="0.25"/>
    <row r="283" spans="2:16" ht="10.5" customHeight="1" x14ac:dyDescent="0.25">
      <c r="B283" s="484" t="s">
        <v>303</v>
      </c>
      <c r="C283" s="484"/>
      <c r="D283" s="485" t="s">
        <v>304</v>
      </c>
      <c r="E283" s="485"/>
      <c r="F283" s="485"/>
      <c r="G283" s="485"/>
      <c r="O283" s="486">
        <v>0</v>
      </c>
      <c r="P283" s="486"/>
    </row>
    <row r="284" spans="2:16" ht="3" customHeight="1" x14ac:dyDescent="0.25"/>
    <row r="285" spans="2:16" ht="10.5" customHeight="1" x14ac:dyDescent="0.25">
      <c r="B285" s="470" t="s">
        <v>305</v>
      </c>
      <c r="C285" s="470"/>
      <c r="D285" s="487" t="s">
        <v>306</v>
      </c>
      <c r="E285" s="487"/>
      <c r="F285" s="487"/>
      <c r="G285" s="487"/>
      <c r="H285" s="108" t="s">
        <v>211</v>
      </c>
      <c r="I285" s="472">
        <v>180</v>
      </c>
      <c r="J285" s="472"/>
      <c r="K285" s="473">
        <v>0</v>
      </c>
      <c r="L285" s="473"/>
      <c r="M285" s="473"/>
      <c r="N285" s="473"/>
      <c r="O285" s="472">
        <v>0</v>
      </c>
      <c r="P285" s="472"/>
    </row>
    <row r="286" spans="2:16" ht="8.25" customHeight="1" x14ac:dyDescent="0.25">
      <c r="D286" s="487"/>
      <c r="E286" s="487"/>
      <c r="F286" s="487"/>
      <c r="G286" s="487"/>
    </row>
    <row r="287" spans="2:16" ht="3" customHeight="1" x14ac:dyDescent="0.25"/>
    <row r="288" spans="2:16" ht="10.5" customHeight="1" x14ac:dyDescent="0.25">
      <c r="B288" s="470" t="s">
        <v>307</v>
      </c>
      <c r="C288" s="470"/>
      <c r="D288" s="471" t="s">
        <v>308</v>
      </c>
      <c r="E288" s="471"/>
      <c r="F288" s="471"/>
      <c r="G288" s="471"/>
      <c r="H288" s="108" t="s">
        <v>211</v>
      </c>
      <c r="I288" s="472">
        <v>180</v>
      </c>
      <c r="J288" s="472"/>
      <c r="K288" s="473">
        <v>0</v>
      </c>
      <c r="L288" s="473"/>
      <c r="M288" s="473"/>
      <c r="N288" s="473"/>
      <c r="O288" s="472">
        <v>0</v>
      </c>
      <c r="P288" s="472"/>
    </row>
    <row r="289" spans="2:16" ht="3" customHeight="1" x14ac:dyDescent="0.25">
      <c r="K289" s="431"/>
      <c r="L289" s="431"/>
      <c r="M289" s="431"/>
      <c r="N289" s="431"/>
    </row>
    <row r="290" spans="2:16" ht="10.5" customHeight="1" x14ac:dyDescent="0.25">
      <c r="B290" s="470" t="s">
        <v>309</v>
      </c>
      <c r="C290" s="470"/>
      <c r="D290" s="487" t="s">
        <v>310</v>
      </c>
      <c r="E290" s="487"/>
      <c r="F290" s="487"/>
      <c r="G290" s="487"/>
      <c r="H290" s="108" t="s">
        <v>55</v>
      </c>
      <c r="I290" s="472">
        <v>14</v>
      </c>
      <c r="J290" s="472"/>
      <c r="K290" s="473">
        <v>0</v>
      </c>
      <c r="L290" s="473"/>
      <c r="M290" s="473"/>
      <c r="N290" s="473"/>
      <c r="O290" s="472">
        <v>0</v>
      </c>
      <c r="P290" s="472"/>
    </row>
    <row r="291" spans="2:16" ht="8.25" customHeight="1" x14ac:dyDescent="0.25">
      <c r="D291" s="487"/>
      <c r="E291" s="487"/>
      <c r="F291" s="487"/>
      <c r="G291" s="487"/>
    </row>
    <row r="292" spans="2:16" ht="3" customHeight="1" x14ac:dyDescent="0.25"/>
    <row r="293" spans="2:16" ht="10.5" customHeight="1" x14ac:dyDescent="0.25">
      <c r="B293" s="470" t="s">
        <v>311</v>
      </c>
      <c r="C293" s="470"/>
      <c r="D293" s="487" t="s">
        <v>312</v>
      </c>
      <c r="E293" s="487"/>
      <c r="F293" s="487"/>
      <c r="G293" s="487"/>
      <c r="H293" s="108" t="s">
        <v>55</v>
      </c>
      <c r="I293" s="472">
        <v>1</v>
      </c>
      <c r="J293" s="472"/>
      <c r="K293" s="473">
        <v>0</v>
      </c>
      <c r="L293" s="473"/>
      <c r="M293" s="473"/>
      <c r="N293" s="473"/>
      <c r="O293" s="472">
        <v>0</v>
      </c>
      <c r="P293" s="472"/>
    </row>
    <row r="294" spans="2:16" ht="8.25" customHeight="1" x14ac:dyDescent="0.25">
      <c r="D294" s="487"/>
      <c r="E294" s="487"/>
      <c r="F294" s="487"/>
      <c r="G294" s="487"/>
    </row>
    <row r="295" spans="2:16" ht="9" customHeight="1" x14ac:dyDescent="0.25">
      <c r="D295" s="487"/>
      <c r="E295" s="487"/>
      <c r="F295" s="487"/>
      <c r="G295" s="487"/>
    </row>
    <row r="296" spans="2:16" ht="3" customHeight="1" x14ac:dyDescent="0.25"/>
    <row r="297" spans="2:16" ht="10.5" customHeight="1" x14ac:dyDescent="0.25">
      <c r="B297" s="470" t="s">
        <v>313</v>
      </c>
      <c r="C297" s="470"/>
      <c r="D297" s="471" t="s">
        <v>302</v>
      </c>
      <c r="E297" s="471"/>
      <c r="F297" s="471"/>
      <c r="G297" s="471"/>
      <c r="H297" s="108" t="s">
        <v>55</v>
      </c>
      <c r="I297" s="472">
        <v>14</v>
      </c>
      <c r="J297" s="472"/>
      <c r="K297" s="473">
        <v>0</v>
      </c>
      <c r="L297" s="473"/>
      <c r="M297" s="473"/>
      <c r="N297" s="473"/>
      <c r="O297" s="472">
        <v>0</v>
      </c>
      <c r="P297" s="472"/>
    </row>
    <row r="298" spans="2:16" ht="3" customHeight="1" x14ac:dyDescent="0.25"/>
    <row r="299" spans="2:16" ht="10.5" customHeight="1" x14ac:dyDescent="0.25">
      <c r="B299" s="484" t="s">
        <v>314</v>
      </c>
      <c r="C299" s="484"/>
      <c r="D299" s="485" t="s">
        <v>315</v>
      </c>
      <c r="E299" s="485"/>
      <c r="F299" s="485"/>
      <c r="G299" s="485"/>
      <c r="O299" s="486">
        <v>0</v>
      </c>
      <c r="P299" s="486"/>
    </row>
    <row r="300" spans="2:16" ht="3" customHeight="1" x14ac:dyDescent="0.25"/>
    <row r="301" spans="2:16" ht="10.5" customHeight="1" x14ac:dyDescent="0.25">
      <c r="B301" s="470" t="s">
        <v>316</v>
      </c>
      <c r="C301" s="470"/>
      <c r="D301" s="487" t="s">
        <v>317</v>
      </c>
      <c r="E301" s="487"/>
      <c r="F301" s="487"/>
      <c r="G301" s="487"/>
      <c r="H301" s="108" t="s">
        <v>211</v>
      </c>
      <c r="I301" s="472">
        <v>58</v>
      </c>
      <c r="J301" s="472"/>
      <c r="K301" s="473">
        <v>0</v>
      </c>
      <c r="L301" s="473"/>
      <c r="M301" s="473"/>
      <c r="N301" s="473"/>
      <c r="O301" s="472">
        <v>0</v>
      </c>
      <c r="P301" s="472"/>
    </row>
    <row r="302" spans="2:16" ht="8.25" customHeight="1" x14ac:dyDescent="0.25">
      <c r="D302" s="487"/>
      <c r="E302" s="487"/>
      <c r="F302" s="487"/>
      <c r="G302" s="487"/>
    </row>
    <row r="303" spans="2:16" ht="3" customHeight="1" x14ac:dyDescent="0.25"/>
    <row r="304" spans="2:16" ht="10.5" customHeight="1" x14ac:dyDescent="0.25">
      <c r="B304" s="470" t="s">
        <v>318</v>
      </c>
      <c r="C304" s="470"/>
      <c r="D304" s="471" t="s">
        <v>308</v>
      </c>
      <c r="E304" s="471"/>
      <c r="F304" s="471"/>
      <c r="G304" s="471"/>
      <c r="H304" s="108" t="s">
        <v>211</v>
      </c>
      <c r="I304" s="472">
        <v>58</v>
      </c>
      <c r="J304" s="472"/>
      <c r="K304" s="473">
        <v>0</v>
      </c>
      <c r="L304" s="473"/>
      <c r="M304" s="473"/>
      <c r="N304" s="473"/>
      <c r="O304" s="472">
        <v>0</v>
      </c>
      <c r="P304" s="472"/>
    </row>
    <row r="305" spans="2:16" ht="3" customHeight="1" x14ac:dyDescent="0.25">
      <c r="K305" s="431"/>
      <c r="L305" s="431"/>
      <c r="M305" s="431"/>
      <c r="N305" s="431"/>
    </row>
    <row r="306" spans="2:16" ht="10.5" customHeight="1" x14ac:dyDescent="0.25">
      <c r="B306" s="470" t="s">
        <v>319</v>
      </c>
      <c r="C306" s="470"/>
      <c r="D306" s="487" t="s">
        <v>320</v>
      </c>
      <c r="E306" s="487"/>
      <c r="F306" s="487"/>
      <c r="G306" s="487"/>
      <c r="H306" s="108" t="s">
        <v>55</v>
      </c>
      <c r="I306" s="472">
        <v>1</v>
      </c>
      <c r="J306" s="472"/>
      <c r="K306" s="473">
        <v>0</v>
      </c>
      <c r="L306" s="473"/>
      <c r="M306" s="473"/>
      <c r="N306" s="473"/>
      <c r="O306" s="472">
        <v>0</v>
      </c>
      <c r="P306" s="472"/>
    </row>
    <row r="307" spans="2:16" ht="8.25" customHeight="1" x14ac:dyDescent="0.25">
      <c r="D307" s="487"/>
      <c r="E307" s="487"/>
      <c r="F307" s="487"/>
      <c r="G307" s="487"/>
    </row>
    <row r="308" spans="2:16" ht="3" customHeight="1" x14ac:dyDescent="0.25"/>
    <row r="309" spans="2:16" ht="10.5" customHeight="1" x14ac:dyDescent="0.25">
      <c r="B309" s="470" t="s">
        <v>321</v>
      </c>
      <c r="C309" s="470"/>
      <c r="D309" s="487" t="s">
        <v>322</v>
      </c>
      <c r="E309" s="487"/>
      <c r="F309" s="487"/>
      <c r="G309" s="487"/>
      <c r="H309" s="108" t="s">
        <v>55</v>
      </c>
      <c r="I309" s="472">
        <v>1</v>
      </c>
      <c r="J309" s="472"/>
      <c r="K309" s="473">
        <v>0</v>
      </c>
      <c r="L309" s="473"/>
      <c r="M309" s="473"/>
      <c r="N309" s="473"/>
      <c r="O309" s="472">
        <v>0</v>
      </c>
      <c r="P309" s="472"/>
    </row>
    <row r="310" spans="2:16" ht="8.25" customHeight="1" x14ac:dyDescent="0.25">
      <c r="D310" s="487"/>
      <c r="E310" s="487"/>
      <c r="F310" s="487"/>
      <c r="G310" s="487"/>
    </row>
    <row r="311" spans="2:16" ht="3" customHeight="1" x14ac:dyDescent="0.25"/>
    <row r="312" spans="2:16" ht="10.5" customHeight="1" x14ac:dyDescent="0.25">
      <c r="B312" s="470" t="s">
        <v>323</v>
      </c>
      <c r="C312" s="470"/>
      <c r="D312" s="487" t="s">
        <v>324</v>
      </c>
      <c r="E312" s="487"/>
      <c r="F312" s="487"/>
      <c r="G312" s="487"/>
      <c r="H312" s="108" t="s">
        <v>55</v>
      </c>
      <c r="I312" s="472">
        <v>1</v>
      </c>
      <c r="J312" s="472"/>
      <c r="K312" s="473">
        <v>0</v>
      </c>
      <c r="L312" s="473"/>
      <c r="M312" s="473"/>
      <c r="N312" s="473"/>
      <c r="O312" s="472">
        <v>0</v>
      </c>
      <c r="P312" s="472"/>
    </row>
    <row r="313" spans="2:16" ht="8.25" customHeight="1" x14ac:dyDescent="0.25">
      <c r="D313" s="487"/>
      <c r="E313" s="487"/>
      <c r="F313" s="487"/>
      <c r="G313" s="487"/>
    </row>
    <row r="314" spans="2:16" ht="3" customHeight="1" x14ac:dyDescent="0.25"/>
    <row r="315" spans="2:16" ht="10.5" customHeight="1" x14ac:dyDescent="0.25">
      <c r="B315" s="484" t="s">
        <v>325</v>
      </c>
      <c r="C315" s="484"/>
      <c r="D315" s="485" t="s">
        <v>326</v>
      </c>
      <c r="E315" s="485"/>
      <c r="F315" s="485"/>
      <c r="G315" s="485"/>
      <c r="O315" s="486">
        <v>0</v>
      </c>
      <c r="P315" s="486"/>
    </row>
    <row r="316" spans="2:16" ht="3" customHeight="1" x14ac:dyDescent="0.25"/>
    <row r="317" spans="2:16" ht="10.5" customHeight="1" x14ac:dyDescent="0.25">
      <c r="B317" s="470" t="s">
        <v>327</v>
      </c>
      <c r="C317" s="470"/>
      <c r="D317" s="487" t="s">
        <v>328</v>
      </c>
      <c r="E317" s="487"/>
      <c r="F317" s="487"/>
      <c r="G317" s="487"/>
      <c r="H317" s="108" t="s">
        <v>211</v>
      </c>
      <c r="I317" s="472">
        <v>12</v>
      </c>
      <c r="J317" s="472"/>
      <c r="K317" s="473">
        <v>0</v>
      </c>
      <c r="L317" s="473"/>
      <c r="M317" s="473"/>
      <c r="N317" s="473"/>
      <c r="O317" s="472">
        <v>0</v>
      </c>
      <c r="P317" s="472"/>
    </row>
    <row r="318" spans="2:16" ht="8.25" customHeight="1" x14ac:dyDescent="0.25">
      <c r="D318" s="487"/>
      <c r="E318" s="487"/>
      <c r="F318" s="487"/>
      <c r="G318" s="487"/>
    </row>
    <row r="319" spans="2:16" ht="3" customHeight="1" x14ac:dyDescent="0.25"/>
    <row r="320" spans="2:16" ht="10.5" customHeight="1" x14ac:dyDescent="0.25">
      <c r="B320" s="470" t="s">
        <v>329</v>
      </c>
      <c r="C320" s="470"/>
      <c r="D320" s="471" t="s">
        <v>296</v>
      </c>
      <c r="E320" s="471"/>
      <c r="F320" s="471"/>
      <c r="G320" s="471"/>
      <c r="H320" s="108" t="s">
        <v>211</v>
      </c>
      <c r="I320" s="472">
        <v>12</v>
      </c>
      <c r="J320" s="472"/>
      <c r="K320" s="473">
        <v>0</v>
      </c>
      <c r="L320" s="473"/>
      <c r="M320" s="473"/>
      <c r="N320" s="473"/>
      <c r="O320" s="472">
        <v>0</v>
      </c>
      <c r="P320" s="472"/>
    </row>
    <row r="321" spans="2:16" ht="3" customHeight="1" x14ac:dyDescent="0.25">
      <c r="K321" s="431"/>
      <c r="L321" s="431"/>
      <c r="M321" s="431"/>
      <c r="N321" s="431"/>
    </row>
    <row r="322" spans="2:16" ht="10.5" customHeight="1" x14ac:dyDescent="0.25">
      <c r="B322" s="470" t="s">
        <v>330</v>
      </c>
      <c r="C322" s="470"/>
      <c r="D322" s="487" t="s">
        <v>331</v>
      </c>
      <c r="E322" s="487"/>
      <c r="F322" s="487"/>
      <c r="G322" s="487"/>
      <c r="H322" s="108" t="s">
        <v>55</v>
      </c>
      <c r="I322" s="472">
        <v>1</v>
      </c>
      <c r="J322" s="472"/>
      <c r="K322" s="473">
        <v>0</v>
      </c>
      <c r="L322" s="473"/>
      <c r="M322" s="473"/>
      <c r="N322" s="473"/>
      <c r="O322" s="472">
        <v>0</v>
      </c>
      <c r="P322" s="472"/>
    </row>
    <row r="323" spans="2:16" ht="8.25" customHeight="1" x14ac:dyDescent="0.25">
      <c r="D323" s="487"/>
      <c r="E323" s="487"/>
      <c r="F323" s="487"/>
      <c r="G323" s="487"/>
    </row>
    <row r="324" spans="2:16" ht="3" customHeight="1" x14ac:dyDescent="0.25"/>
    <row r="325" spans="2:16" ht="10.5" customHeight="1" x14ac:dyDescent="0.25">
      <c r="B325" s="470" t="s">
        <v>332</v>
      </c>
      <c r="C325" s="470"/>
      <c r="D325" s="471" t="s">
        <v>333</v>
      </c>
      <c r="E325" s="471"/>
      <c r="F325" s="471"/>
      <c r="G325" s="471"/>
      <c r="H325" s="108" t="s">
        <v>211</v>
      </c>
      <c r="I325" s="472">
        <v>1</v>
      </c>
      <c r="J325" s="472"/>
      <c r="K325" s="473">
        <v>0</v>
      </c>
      <c r="L325" s="473"/>
      <c r="M325" s="473"/>
      <c r="N325" s="473"/>
      <c r="O325" s="472">
        <v>0</v>
      </c>
      <c r="P325" s="472"/>
    </row>
    <row r="326" spans="2:16" ht="3" customHeight="1" x14ac:dyDescent="0.25">
      <c r="K326" s="431"/>
      <c r="L326" s="431"/>
      <c r="M326" s="431"/>
      <c r="N326" s="431"/>
    </row>
    <row r="327" spans="2:16" ht="10.5" customHeight="1" x14ac:dyDescent="0.25">
      <c r="B327" s="470" t="s">
        <v>334</v>
      </c>
      <c r="C327" s="470"/>
      <c r="D327" s="471" t="s">
        <v>335</v>
      </c>
      <c r="E327" s="471"/>
      <c r="F327" s="471"/>
      <c r="G327" s="471"/>
      <c r="H327" s="108" t="s">
        <v>55</v>
      </c>
      <c r="I327" s="472">
        <v>1</v>
      </c>
      <c r="J327" s="472"/>
      <c r="K327" s="473">
        <v>0</v>
      </c>
      <c r="L327" s="473"/>
      <c r="M327" s="473"/>
      <c r="N327" s="473"/>
      <c r="O327" s="472">
        <v>0</v>
      </c>
      <c r="P327" s="472"/>
    </row>
    <row r="328" spans="2:16" ht="10.5" customHeight="1" x14ac:dyDescent="0.25">
      <c r="B328" s="484" t="s">
        <v>336</v>
      </c>
      <c r="C328" s="484"/>
      <c r="D328" s="485" t="s">
        <v>337</v>
      </c>
      <c r="E328" s="485"/>
      <c r="F328" s="485"/>
      <c r="G328" s="485"/>
      <c r="O328" s="486">
        <v>0</v>
      </c>
      <c r="P328" s="486"/>
    </row>
    <row r="329" spans="2:16" ht="3" customHeight="1" x14ac:dyDescent="0.25"/>
    <row r="330" spans="2:16" ht="10.5" customHeight="1" x14ac:dyDescent="0.25">
      <c r="B330" s="470" t="s">
        <v>338</v>
      </c>
      <c r="C330" s="470"/>
      <c r="D330" s="487" t="s">
        <v>339</v>
      </c>
      <c r="E330" s="487"/>
      <c r="F330" s="487"/>
      <c r="G330" s="487"/>
      <c r="H330" s="108" t="s">
        <v>211</v>
      </c>
      <c r="I330" s="472">
        <v>160</v>
      </c>
      <c r="J330" s="472"/>
      <c r="K330" s="473">
        <v>0</v>
      </c>
      <c r="L330" s="473"/>
      <c r="M330" s="473"/>
      <c r="N330" s="473"/>
      <c r="O330" s="472">
        <v>0</v>
      </c>
      <c r="P330" s="472"/>
    </row>
    <row r="331" spans="2:16" ht="8.25" customHeight="1" x14ac:dyDescent="0.25">
      <c r="D331" s="487"/>
      <c r="E331" s="487"/>
      <c r="F331" s="487"/>
      <c r="G331" s="487"/>
    </row>
    <row r="332" spans="2:16" ht="3" customHeight="1" x14ac:dyDescent="0.25"/>
    <row r="333" spans="2:16" ht="10.5" customHeight="1" x14ac:dyDescent="0.25">
      <c r="B333" s="470" t="s">
        <v>340</v>
      </c>
      <c r="C333" s="470"/>
      <c r="D333" s="471" t="s">
        <v>308</v>
      </c>
      <c r="E333" s="471"/>
      <c r="F333" s="471"/>
      <c r="G333" s="471"/>
      <c r="H333" s="108" t="s">
        <v>211</v>
      </c>
      <c r="I333" s="472">
        <v>160</v>
      </c>
      <c r="J333" s="472"/>
      <c r="K333" s="473">
        <v>0</v>
      </c>
      <c r="L333" s="473"/>
      <c r="M333" s="473"/>
      <c r="N333" s="473"/>
      <c r="O333" s="472">
        <v>0</v>
      </c>
      <c r="P333" s="472"/>
    </row>
    <row r="334" spans="2:16" ht="3" customHeight="1" x14ac:dyDescent="0.25">
      <c r="K334" s="431"/>
      <c r="L334" s="431"/>
      <c r="M334" s="431"/>
      <c r="N334" s="431"/>
    </row>
    <row r="335" spans="2:16" ht="10.5" customHeight="1" x14ac:dyDescent="0.25">
      <c r="B335" s="470" t="s">
        <v>341</v>
      </c>
      <c r="C335" s="470"/>
      <c r="D335" s="487" t="s">
        <v>342</v>
      </c>
      <c r="E335" s="487"/>
      <c r="F335" s="487"/>
      <c r="G335" s="487"/>
      <c r="H335" s="108" t="s">
        <v>55</v>
      </c>
      <c r="I335" s="472">
        <v>1</v>
      </c>
      <c r="J335" s="472"/>
      <c r="K335" s="473">
        <v>0</v>
      </c>
      <c r="L335" s="473"/>
      <c r="M335" s="473"/>
      <c r="N335" s="473"/>
      <c r="O335" s="472">
        <v>0</v>
      </c>
      <c r="P335" s="472"/>
    </row>
    <row r="336" spans="2:16" ht="8.25" customHeight="1" x14ac:dyDescent="0.25">
      <c r="D336" s="487"/>
      <c r="E336" s="487"/>
      <c r="F336" s="487"/>
      <c r="G336" s="487"/>
    </row>
    <row r="337" spans="2:16" ht="9" customHeight="1" x14ac:dyDescent="0.25">
      <c r="D337" s="487"/>
      <c r="E337" s="487"/>
      <c r="F337" s="487"/>
      <c r="G337" s="487"/>
    </row>
    <row r="338" spans="2:16" ht="3" customHeight="1" x14ac:dyDescent="0.25"/>
    <row r="339" spans="2:16" ht="10.5" customHeight="1" x14ac:dyDescent="0.25">
      <c r="B339" s="470" t="s">
        <v>343</v>
      </c>
      <c r="C339" s="470"/>
      <c r="D339" s="487" t="s">
        <v>322</v>
      </c>
      <c r="E339" s="487"/>
      <c r="F339" s="487"/>
      <c r="G339" s="487"/>
      <c r="H339" s="108" t="s">
        <v>55</v>
      </c>
      <c r="I339" s="472">
        <v>3</v>
      </c>
      <c r="J339" s="472"/>
      <c r="K339" s="473">
        <v>0</v>
      </c>
      <c r="L339" s="473"/>
      <c r="M339" s="473"/>
      <c r="N339" s="473"/>
      <c r="O339" s="472">
        <v>0</v>
      </c>
      <c r="P339" s="472"/>
    </row>
    <row r="340" spans="2:16" ht="8.25" customHeight="1" x14ac:dyDescent="0.25">
      <c r="D340" s="487"/>
      <c r="E340" s="487"/>
      <c r="F340" s="487"/>
      <c r="G340" s="487"/>
    </row>
    <row r="341" spans="2:16" ht="3" customHeight="1" x14ac:dyDescent="0.25"/>
    <row r="342" spans="2:16" ht="10.5" customHeight="1" x14ac:dyDescent="0.25">
      <c r="B342" s="484" t="s">
        <v>344</v>
      </c>
      <c r="C342" s="484"/>
      <c r="D342" s="485" t="s">
        <v>345</v>
      </c>
      <c r="E342" s="485"/>
      <c r="F342" s="485"/>
      <c r="G342" s="485"/>
      <c r="O342" s="486">
        <v>0</v>
      </c>
      <c r="P342" s="486"/>
    </row>
    <row r="343" spans="2:16" ht="3" customHeight="1" x14ac:dyDescent="0.25"/>
    <row r="344" spans="2:16" ht="10.5" customHeight="1" x14ac:dyDescent="0.25">
      <c r="B344" s="470" t="s">
        <v>346</v>
      </c>
      <c r="C344" s="470"/>
      <c r="D344" s="471" t="s">
        <v>347</v>
      </c>
      <c r="E344" s="471"/>
      <c r="F344" s="471"/>
      <c r="G344" s="471"/>
      <c r="H344" s="108" t="s">
        <v>211</v>
      </c>
      <c r="I344" s="472">
        <v>25</v>
      </c>
      <c r="J344" s="472"/>
      <c r="K344" s="473">
        <v>0</v>
      </c>
      <c r="L344" s="473"/>
      <c r="M344" s="473"/>
      <c r="N344" s="473"/>
      <c r="O344" s="472">
        <v>0</v>
      </c>
      <c r="P344" s="472"/>
    </row>
    <row r="345" spans="2:16" ht="3" customHeight="1" x14ac:dyDescent="0.25">
      <c r="K345" s="431"/>
      <c r="L345" s="431"/>
      <c r="M345" s="431"/>
      <c r="N345" s="431"/>
    </row>
    <row r="346" spans="2:16" ht="10.5" customHeight="1" x14ac:dyDescent="0.25">
      <c r="B346" s="470" t="s">
        <v>348</v>
      </c>
      <c r="C346" s="470"/>
      <c r="D346" s="471" t="s">
        <v>308</v>
      </c>
      <c r="E346" s="471"/>
      <c r="F346" s="471"/>
      <c r="G346" s="471"/>
      <c r="H346" s="108" t="s">
        <v>211</v>
      </c>
      <c r="I346" s="472">
        <v>25</v>
      </c>
      <c r="J346" s="472"/>
      <c r="K346" s="473">
        <v>0</v>
      </c>
      <c r="L346" s="473"/>
      <c r="M346" s="473"/>
      <c r="N346" s="473"/>
      <c r="O346" s="472">
        <v>0</v>
      </c>
      <c r="P346" s="472"/>
    </row>
    <row r="347" spans="2:16" ht="3" customHeight="1" x14ac:dyDescent="0.25">
      <c r="K347" s="431"/>
      <c r="L347" s="431"/>
      <c r="M347" s="431"/>
      <c r="N347" s="431"/>
    </row>
    <row r="348" spans="2:16" ht="10.5" customHeight="1" x14ac:dyDescent="0.25">
      <c r="B348" s="470" t="s">
        <v>349</v>
      </c>
      <c r="C348" s="470"/>
      <c r="D348" s="487" t="s">
        <v>342</v>
      </c>
      <c r="E348" s="487"/>
      <c r="F348" s="487"/>
      <c r="G348" s="487"/>
      <c r="H348" s="108" t="s">
        <v>55</v>
      </c>
      <c r="I348" s="472">
        <v>1</v>
      </c>
      <c r="J348" s="472"/>
      <c r="K348" s="473">
        <v>0</v>
      </c>
      <c r="L348" s="473"/>
      <c r="M348" s="473"/>
      <c r="N348" s="473"/>
      <c r="O348" s="472">
        <v>0</v>
      </c>
      <c r="P348" s="472"/>
    </row>
    <row r="349" spans="2:16" ht="8.25" customHeight="1" x14ac:dyDescent="0.25">
      <c r="D349" s="487"/>
      <c r="E349" s="487"/>
      <c r="F349" s="487"/>
      <c r="G349" s="487"/>
    </row>
    <row r="350" spans="2:16" ht="9" customHeight="1" x14ac:dyDescent="0.25">
      <c r="D350" s="487"/>
      <c r="E350" s="487"/>
      <c r="F350" s="487"/>
      <c r="G350" s="487"/>
    </row>
    <row r="351" spans="2:16" ht="3" customHeight="1" x14ac:dyDescent="0.25"/>
    <row r="352" spans="2:16" ht="10.5" customHeight="1" x14ac:dyDescent="0.25">
      <c r="B352" s="470" t="s">
        <v>350</v>
      </c>
      <c r="C352" s="470"/>
      <c r="D352" s="487" t="s">
        <v>322</v>
      </c>
      <c r="E352" s="487"/>
      <c r="F352" s="487"/>
      <c r="G352" s="487"/>
      <c r="H352" s="108" t="s">
        <v>55</v>
      </c>
      <c r="I352" s="472">
        <v>1</v>
      </c>
      <c r="J352" s="472"/>
      <c r="K352" s="473">
        <v>0</v>
      </c>
      <c r="L352" s="473"/>
      <c r="M352" s="473"/>
      <c r="N352" s="473"/>
      <c r="O352" s="472">
        <v>0</v>
      </c>
      <c r="P352" s="472"/>
    </row>
    <row r="353" spans="2:16" ht="8.25" customHeight="1" x14ac:dyDescent="0.25">
      <c r="D353" s="487"/>
      <c r="E353" s="487"/>
      <c r="F353" s="487"/>
      <c r="G353" s="487"/>
    </row>
    <row r="354" spans="2:16" ht="3" customHeight="1" x14ac:dyDescent="0.25"/>
    <row r="355" spans="2:16" ht="10.5" customHeight="1" x14ac:dyDescent="0.25">
      <c r="B355" s="484" t="s">
        <v>351</v>
      </c>
      <c r="C355" s="484"/>
      <c r="D355" s="485" t="s">
        <v>352</v>
      </c>
      <c r="E355" s="485"/>
      <c r="F355" s="485"/>
      <c r="G355" s="485"/>
      <c r="O355" s="486">
        <v>0</v>
      </c>
      <c r="P355" s="486"/>
    </row>
    <row r="356" spans="2:16" ht="3" customHeight="1" x14ac:dyDescent="0.25"/>
    <row r="357" spans="2:16" ht="10.5" customHeight="1" x14ac:dyDescent="0.25">
      <c r="B357" s="470" t="s">
        <v>353</v>
      </c>
      <c r="C357" s="470"/>
      <c r="D357" s="487" t="s">
        <v>354</v>
      </c>
      <c r="E357" s="487"/>
      <c r="F357" s="487"/>
      <c r="G357" s="487"/>
      <c r="H357" s="108" t="s">
        <v>211</v>
      </c>
      <c r="I357" s="472">
        <v>6</v>
      </c>
      <c r="J357" s="472"/>
      <c r="K357" s="473">
        <v>0</v>
      </c>
      <c r="L357" s="473"/>
      <c r="M357" s="473"/>
      <c r="N357" s="473"/>
      <c r="O357" s="472">
        <v>0</v>
      </c>
      <c r="P357" s="472"/>
    </row>
    <row r="358" spans="2:16" ht="8.25" customHeight="1" x14ac:dyDescent="0.25">
      <c r="D358" s="487"/>
      <c r="E358" s="487"/>
      <c r="F358" s="487"/>
      <c r="G358" s="487"/>
    </row>
    <row r="359" spans="2:16" ht="3" customHeight="1" x14ac:dyDescent="0.25"/>
    <row r="360" spans="2:16" ht="10.5" customHeight="1" x14ac:dyDescent="0.25">
      <c r="B360" s="470" t="s">
        <v>355</v>
      </c>
      <c r="C360" s="470"/>
      <c r="D360" s="471" t="s">
        <v>356</v>
      </c>
      <c r="E360" s="471"/>
      <c r="F360" s="471"/>
      <c r="G360" s="471"/>
      <c r="H360" s="108" t="s">
        <v>211</v>
      </c>
      <c r="I360" s="472">
        <v>6</v>
      </c>
      <c r="J360" s="472"/>
      <c r="K360" s="473">
        <v>0</v>
      </c>
      <c r="L360" s="473"/>
      <c r="M360" s="473"/>
      <c r="N360" s="473"/>
      <c r="O360" s="472">
        <v>0</v>
      </c>
      <c r="P360" s="472"/>
    </row>
    <row r="361" spans="2:16" ht="3" customHeight="1" x14ac:dyDescent="0.25">
      <c r="K361" s="431"/>
      <c r="L361" s="431"/>
      <c r="M361" s="431"/>
      <c r="N361" s="431">
        <v>0</v>
      </c>
    </row>
    <row r="362" spans="2:16" ht="10.5" customHeight="1" x14ac:dyDescent="0.25">
      <c r="B362" s="470" t="s">
        <v>357</v>
      </c>
      <c r="C362" s="470"/>
      <c r="D362" s="487" t="s">
        <v>358</v>
      </c>
      <c r="E362" s="487"/>
      <c r="F362" s="487"/>
      <c r="G362" s="487"/>
      <c r="H362" s="108" t="s">
        <v>55</v>
      </c>
      <c r="I362" s="472">
        <v>2</v>
      </c>
      <c r="J362" s="472"/>
      <c r="K362" s="473">
        <v>0</v>
      </c>
      <c r="L362" s="473"/>
      <c r="M362" s="473"/>
      <c r="N362" s="473"/>
      <c r="O362" s="472">
        <v>0</v>
      </c>
      <c r="P362" s="472"/>
    </row>
    <row r="363" spans="2:16" ht="8.25" customHeight="1" x14ac:dyDescent="0.25">
      <c r="D363" s="487"/>
      <c r="E363" s="487"/>
      <c r="F363" s="487"/>
      <c r="G363" s="487"/>
    </row>
    <row r="364" spans="2:16" ht="3" customHeight="1" x14ac:dyDescent="0.25"/>
    <row r="365" spans="2:16" ht="10.5" customHeight="1" x14ac:dyDescent="0.25">
      <c r="B365" s="470" t="s">
        <v>359</v>
      </c>
      <c r="C365" s="470"/>
      <c r="D365" s="471" t="s">
        <v>335</v>
      </c>
      <c r="E365" s="471"/>
      <c r="F365" s="471"/>
      <c r="G365" s="471"/>
      <c r="H365" s="108" t="s">
        <v>55</v>
      </c>
      <c r="I365" s="472">
        <v>1</v>
      </c>
      <c r="J365" s="472"/>
      <c r="K365" s="473">
        <v>0</v>
      </c>
      <c r="L365" s="473"/>
      <c r="M365" s="473"/>
      <c r="N365" s="473"/>
      <c r="O365" s="472">
        <v>0</v>
      </c>
      <c r="P365" s="472"/>
    </row>
    <row r="366" spans="2:16" ht="3" customHeight="1" x14ac:dyDescent="0.25">
      <c r="K366" s="431"/>
      <c r="L366" s="431"/>
      <c r="M366" s="431"/>
      <c r="N366" s="431"/>
    </row>
    <row r="367" spans="2:16" ht="10.5" customHeight="1" x14ac:dyDescent="0.25">
      <c r="B367" s="470" t="s">
        <v>360</v>
      </c>
      <c r="C367" s="470"/>
      <c r="D367" s="487" t="s">
        <v>361</v>
      </c>
      <c r="E367" s="487"/>
      <c r="F367" s="487"/>
      <c r="G367" s="487"/>
      <c r="H367" s="108" t="s">
        <v>55</v>
      </c>
      <c r="I367" s="472">
        <v>1</v>
      </c>
      <c r="J367" s="472"/>
      <c r="K367" s="473">
        <v>0</v>
      </c>
      <c r="L367" s="473"/>
      <c r="M367" s="473"/>
      <c r="N367" s="473"/>
      <c r="O367" s="472">
        <v>0</v>
      </c>
      <c r="P367" s="472"/>
    </row>
    <row r="368" spans="2:16" ht="8.25" customHeight="1" x14ac:dyDescent="0.25">
      <c r="D368" s="487"/>
      <c r="E368" s="487"/>
      <c r="F368" s="487"/>
      <c r="G368" s="487"/>
    </row>
    <row r="369" spans="2:16" ht="3" customHeight="1" x14ac:dyDescent="0.25"/>
    <row r="370" spans="2:16" ht="10.5" customHeight="1" x14ac:dyDescent="0.25">
      <c r="B370" s="484" t="s">
        <v>362</v>
      </c>
      <c r="C370" s="484"/>
      <c r="D370" s="485" t="s">
        <v>363</v>
      </c>
      <c r="E370" s="485"/>
      <c r="F370" s="485"/>
      <c r="G370" s="485"/>
      <c r="O370" s="486">
        <v>0</v>
      </c>
      <c r="P370" s="486"/>
    </row>
    <row r="371" spans="2:16" ht="3" customHeight="1" x14ac:dyDescent="0.25"/>
    <row r="372" spans="2:16" ht="10.5" customHeight="1" x14ac:dyDescent="0.25">
      <c r="B372" s="491" t="s">
        <v>364</v>
      </c>
      <c r="C372" s="491"/>
      <c r="D372" s="492" t="s">
        <v>365</v>
      </c>
      <c r="E372" s="492"/>
      <c r="F372" s="492"/>
      <c r="G372" s="492"/>
      <c r="O372" s="493">
        <v>0</v>
      </c>
      <c r="P372" s="493"/>
    </row>
    <row r="373" spans="2:16" ht="3" customHeight="1" x14ac:dyDescent="0.25"/>
    <row r="374" spans="2:16" ht="10.5" customHeight="1" x14ac:dyDescent="0.25">
      <c r="B374" s="470" t="s">
        <v>366</v>
      </c>
      <c r="C374" s="470"/>
      <c r="D374" s="487" t="s">
        <v>367</v>
      </c>
      <c r="E374" s="487"/>
      <c r="F374" s="487"/>
      <c r="G374" s="487"/>
      <c r="H374" s="108" t="s">
        <v>211</v>
      </c>
      <c r="I374" s="472">
        <v>12</v>
      </c>
      <c r="J374" s="472"/>
      <c r="K374" s="473">
        <v>0</v>
      </c>
      <c r="L374" s="473"/>
      <c r="M374" s="473"/>
      <c r="N374" s="473"/>
      <c r="O374" s="472">
        <v>0</v>
      </c>
      <c r="P374" s="472"/>
    </row>
    <row r="375" spans="2:16" ht="8.25" customHeight="1" x14ac:dyDescent="0.25">
      <c r="D375" s="487"/>
      <c r="E375" s="487"/>
      <c r="F375" s="487"/>
      <c r="G375" s="487"/>
    </row>
    <row r="376" spans="2:16" ht="3" customHeight="1" x14ac:dyDescent="0.25"/>
    <row r="377" spans="2:16" ht="10.5" customHeight="1" x14ac:dyDescent="0.25">
      <c r="B377" s="470" t="s">
        <v>368</v>
      </c>
      <c r="C377" s="470"/>
      <c r="D377" s="471" t="s">
        <v>308</v>
      </c>
      <c r="E377" s="471"/>
      <c r="F377" s="471"/>
      <c r="G377" s="471"/>
      <c r="H377" s="108" t="s">
        <v>211</v>
      </c>
      <c r="I377" s="472">
        <v>12</v>
      </c>
      <c r="J377" s="472"/>
      <c r="K377" s="473">
        <v>0</v>
      </c>
      <c r="L377" s="473"/>
      <c r="M377" s="473"/>
      <c r="N377" s="473"/>
      <c r="O377" s="472">
        <v>0</v>
      </c>
      <c r="P377" s="472"/>
    </row>
    <row r="378" spans="2:16" ht="3" customHeight="1" x14ac:dyDescent="0.25">
      <c r="K378" s="431"/>
      <c r="L378" s="431"/>
      <c r="M378" s="431"/>
      <c r="N378" s="431"/>
    </row>
    <row r="379" spans="2:16" ht="10.5" customHeight="1" x14ac:dyDescent="0.25">
      <c r="B379" s="470" t="s">
        <v>369</v>
      </c>
      <c r="C379" s="470"/>
      <c r="D379" s="471" t="s">
        <v>356</v>
      </c>
      <c r="E379" s="471"/>
      <c r="F379" s="471"/>
      <c r="G379" s="471"/>
      <c r="H379" s="108" t="s">
        <v>211</v>
      </c>
      <c r="I379" s="472">
        <v>12</v>
      </c>
      <c r="J379" s="472"/>
      <c r="K379" s="473">
        <v>0</v>
      </c>
      <c r="L379" s="473"/>
      <c r="M379" s="473"/>
      <c r="N379" s="473"/>
      <c r="O379" s="472">
        <v>0</v>
      </c>
      <c r="P379" s="472"/>
    </row>
    <row r="380" spans="2:16" ht="3" customHeight="1" x14ac:dyDescent="0.25">
      <c r="K380" s="431"/>
      <c r="L380" s="431"/>
      <c r="M380" s="431"/>
      <c r="N380" s="431"/>
    </row>
    <row r="381" spans="2:16" ht="10.5" customHeight="1" x14ac:dyDescent="0.25">
      <c r="B381" s="470" t="s">
        <v>370</v>
      </c>
      <c r="C381" s="470"/>
      <c r="D381" s="487" t="s">
        <v>371</v>
      </c>
      <c r="E381" s="487"/>
      <c r="F381" s="487"/>
      <c r="G381" s="487"/>
      <c r="H381" s="108" t="s">
        <v>55</v>
      </c>
      <c r="I381" s="472">
        <v>1</v>
      </c>
      <c r="J381" s="472"/>
      <c r="K381" s="473">
        <v>0</v>
      </c>
      <c r="L381" s="473"/>
      <c r="M381" s="473"/>
      <c r="N381" s="473"/>
      <c r="O381" s="472">
        <v>0</v>
      </c>
      <c r="P381" s="472"/>
    </row>
    <row r="382" spans="2:16" ht="8.25" customHeight="1" x14ac:dyDescent="0.25">
      <c r="D382" s="487"/>
      <c r="E382" s="487"/>
      <c r="F382" s="487"/>
      <c r="G382" s="487"/>
    </row>
    <row r="383" spans="2:16" ht="3" customHeight="1" x14ac:dyDescent="0.25"/>
    <row r="384" spans="2:16" ht="10.5" customHeight="1" x14ac:dyDescent="0.25">
      <c r="B384" s="470" t="s">
        <v>372</v>
      </c>
      <c r="C384" s="470"/>
      <c r="D384" s="487" t="s">
        <v>373</v>
      </c>
      <c r="E384" s="487"/>
      <c r="F384" s="487"/>
      <c r="G384" s="487"/>
      <c r="H384" s="108" t="s">
        <v>55</v>
      </c>
      <c r="I384" s="472">
        <v>1</v>
      </c>
      <c r="J384" s="472"/>
      <c r="K384" s="473">
        <v>0</v>
      </c>
      <c r="L384" s="473"/>
      <c r="M384" s="473"/>
      <c r="N384" s="473"/>
      <c r="O384" s="472">
        <v>0</v>
      </c>
      <c r="P384" s="472"/>
    </row>
    <row r="385" spans="2:16" ht="8.25" customHeight="1" x14ac:dyDescent="0.25">
      <c r="D385" s="487"/>
      <c r="E385" s="487"/>
      <c r="F385" s="487"/>
      <c r="G385" s="487"/>
    </row>
    <row r="386" spans="2:16" ht="3" customHeight="1" x14ac:dyDescent="0.25"/>
    <row r="387" spans="2:16" ht="10.5" customHeight="1" x14ac:dyDescent="0.25">
      <c r="B387" s="470" t="s">
        <v>374</v>
      </c>
      <c r="C387" s="470"/>
      <c r="D387" s="471" t="s">
        <v>375</v>
      </c>
      <c r="E387" s="471"/>
      <c r="F387" s="471"/>
      <c r="G387" s="471"/>
      <c r="H387" s="108" t="s">
        <v>55</v>
      </c>
      <c r="I387" s="472">
        <v>4</v>
      </c>
      <c r="J387" s="472"/>
      <c r="K387" s="473">
        <v>0</v>
      </c>
      <c r="L387" s="473"/>
      <c r="M387" s="473"/>
      <c r="N387" s="473"/>
      <c r="O387" s="472">
        <v>0</v>
      </c>
      <c r="P387" s="472"/>
    </row>
    <row r="388" spans="2:16" ht="3" customHeight="1" x14ac:dyDescent="0.25">
      <c r="K388" s="431"/>
      <c r="L388" s="431"/>
      <c r="M388" s="431"/>
      <c r="N388" s="431"/>
    </row>
    <row r="389" spans="2:16" ht="10.5" customHeight="1" x14ac:dyDescent="0.25">
      <c r="B389" s="470" t="s">
        <v>376</v>
      </c>
      <c r="C389" s="470"/>
      <c r="D389" s="471" t="s">
        <v>377</v>
      </c>
      <c r="E389" s="471"/>
      <c r="F389" s="471"/>
      <c r="G389" s="471"/>
      <c r="H389" s="108" t="s">
        <v>211</v>
      </c>
      <c r="I389" s="472">
        <v>160</v>
      </c>
      <c r="J389" s="472"/>
      <c r="K389" s="473">
        <v>0</v>
      </c>
      <c r="L389" s="473"/>
      <c r="M389" s="473"/>
      <c r="N389" s="473"/>
      <c r="O389" s="472">
        <v>0</v>
      </c>
      <c r="P389" s="472"/>
    </row>
    <row r="390" spans="2:16" ht="3" customHeight="1" x14ac:dyDescent="0.25">
      <c r="K390" s="431"/>
      <c r="L390" s="431"/>
      <c r="M390" s="431"/>
      <c r="N390" s="431"/>
    </row>
    <row r="391" spans="2:16" ht="10.5" customHeight="1" x14ac:dyDescent="0.25">
      <c r="B391" s="470" t="s">
        <v>378</v>
      </c>
      <c r="C391" s="470"/>
      <c r="D391" s="487" t="s">
        <v>373</v>
      </c>
      <c r="E391" s="487"/>
      <c r="F391" s="487"/>
      <c r="G391" s="487"/>
      <c r="H391" s="108" t="s">
        <v>55</v>
      </c>
      <c r="I391" s="472">
        <v>1</v>
      </c>
      <c r="J391" s="472"/>
      <c r="K391" s="473">
        <v>0</v>
      </c>
      <c r="L391" s="473"/>
      <c r="M391" s="473"/>
      <c r="N391" s="473"/>
      <c r="O391" s="472">
        <v>0</v>
      </c>
      <c r="P391" s="472"/>
    </row>
    <row r="392" spans="2:16" ht="8.25" customHeight="1" x14ac:dyDescent="0.25">
      <c r="D392" s="487"/>
      <c r="E392" s="487"/>
      <c r="F392" s="487"/>
      <c r="G392" s="487"/>
    </row>
    <row r="393" spans="2:16" ht="3" customHeight="1" x14ac:dyDescent="0.25"/>
    <row r="394" spans="2:16" ht="10.5" customHeight="1" x14ac:dyDescent="0.25">
      <c r="B394" s="491" t="s">
        <v>379</v>
      </c>
      <c r="C394" s="491"/>
      <c r="D394" s="492" t="s">
        <v>380</v>
      </c>
      <c r="E394" s="492"/>
      <c r="F394" s="492"/>
      <c r="G394" s="492"/>
      <c r="O394" s="493">
        <v>0</v>
      </c>
      <c r="P394" s="493"/>
    </row>
    <row r="395" spans="2:16" ht="3" customHeight="1" x14ac:dyDescent="0.25"/>
    <row r="396" spans="2:16" ht="10.5" customHeight="1" x14ac:dyDescent="0.25">
      <c r="B396" s="470" t="s">
        <v>381</v>
      </c>
      <c r="C396" s="470"/>
      <c r="D396" s="487" t="s">
        <v>367</v>
      </c>
      <c r="E396" s="487"/>
      <c r="F396" s="487"/>
      <c r="G396" s="487"/>
      <c r="H396" s="108" t="s">
        <v>211</v>
      </c>
      <c r="I396" s="472">
        <v>16</v>
      </c>
      <c r="J396" s="472"/>
      <c r="K396" s="473">
        <v>0</v>
      </c>
      <c r="L396" s="473"/>
      <c r="M396" s="473"/>
      <c r="N396" s="473"/>
      <c r="O396" s="472">
        <v>0</v>
      </c>
      <c r="P396" s="472"/>
    </row>
    <row r="397" spans="2:16" ht="8.25" customHeight="1" x14ac:dyDescent="0.25">
      <c r="D397" s="487"/>
      <c r="E397" s="487"/>
      <c r="F397" s="487"/>
      <c r="G397" s="487"/>
    </row>
    <row r="398" spans="2:16" ht="3" customHeight="1" x14ac:dyDescent="0.25"/>
    <row r="399" spans="2:16" ht="10.5" customHeight="1" x14ac:dyDescent="0.25">
      <c r="B399" s="470" t="s">
        <v>382</v>
      </c>
      <c r="C399" s="470"/>
      <c r="D399" s="471" t="s">
        <v>308</v>
      </c>
      <c r="E399" s="471"/>
      <c r="F399" s="471"/>
      <c r="G399" s="471"/>
      <c r="H399" s="108" t="s">
        <v>211</v>
      </c>
      <c r="I399" s="472">
        <v>16</v>
      </c>
      <c r="J399" s="472"/>
      <c r="K399" s="473">
        <v>0</v>
      </c>
      <c r="L399" s="473"/>
      <c r="M399" s="473"/>
      <c r="N399" s="473"/>
      <c r="O399" s="472">
        <v>0</v>
      </c>
      <c r="P399" s="472"/>
    </row>
    <row r="400" spans="2:16" ht="3" customHeight="1" x14ac:dyDescent="0.25">
      <c r="K400" s="431"/>
      <c r="L400" s="431"/>
      <c r="M400" s="431"/>
      <c r="N400" s="431"/>
    </row>
    <row r="401" spans="2:16" ht="10.5" customHeight="1" x14ac:dyDescent="0.25">
      <c r="B401" s="470" t="s">
        <v>383</v>
      </c>
      <c r="C401" s="470"/>
      <c r="D401" s="471" t="s">
        <v>356</v>
      </c>
      <c r="E401" s="471"/>
      <c r="F401" s="471"/>
      <c r="G401" s="471"/>
      <c r="H401" s="108" t="s">
        <v>211</v>
      </c>
      <c r="I401" s="472">
        <v>16</v>
      </c>
      <c r="J401" s="472"/>
      <c r="K401" s="473">
        <v>0</v>
      </c>
      <c r="L401" s="473"/>
      <c r="M401" s="473"/>
      <c r="N401" s="473"/>
      <c r="O401" s="472">
        <v>0</v>
      </c>
      <c r="P401" s="472"/>
    </row>
    <row r="402" spans="2:16" ht="3" customHeight="1" x14ac:dyDescent="0.25">
      <c r="K402" s="431"/>
      <c r="L402" s="431"/>
      <c r="M402" s="431"/>
      <c r="N402" s="431"/>
    </row>
    <row r="403" spans="2:16" ht="10.5" customHeight="1" x14ac:dyDescent="0.25">
      <c r="B403" s="470" t="s">
        <v>384</v>
      </c>
      <c r="C403" s="470"/>
      <c r="D403" s="487" t="s">
        <v>358</v>
      </c>
      <c r="E403" s="487"/>
      <c r="F403" s="487"/>
      <c r="G403" s="487"/>
      <c r="H403" s="108" t="s">
        <v>55</v>
      </c>
      <c r="I403" s="472">
        <v>2</v>
      </c>
      <c r="J403" s="472"/>
      <c r="K403" s="473">
        <v>0</v>
      </c>
      <c r="L403" s="473"/>
      <c r="M403" s="473"/>
      <c r="N403" s="473"/>
      <c r="O403" s="472">
        <v>0</v>
      </c>
      <c r="P403" s="472"/>
    </row>
    <row r="404" spans="2:16" ht="8.25" customHeight="1" x14ac:dyDescent="0.25">
      <c r="D404" s="487"/>
      <c r="E404" s="487"/>
      <c r="F404" s="487"/>
      <c r="G404" s="487"/>
    </row>
    <row r="405" spans="2:16" ht="3" customHeight="1" x14ac:dyDescent="0.25"/>
    <row r="406" spans="2:16" ht="10.5" customHeight="1" x14ac:dyDescent="0.25">
      <c r="B406" s="470" t="s">
        <v>385</v>
      </c>
      <c r="C406" s="470"/>
      <c r="D406" s="471" t="s">
        <v>375</v>
      </c>
      <c r="E406" s="471"/>
      <c r="F406" s="471"/>
      <c r="G406" s="471"/>
      <c r="H406" s="108" t="s">
        <v>55</v>
      </c>
      <c r="I406" s="472">
        <v>2</v>
      </c>
      <c r="J406" s="472"/>
      <c r="K406" s="473">
        <v>0</v>
      </c>
      <c r="L406" s="473"/>
      <c r="M406" s="473"/>
      <c r="N406" s="473"/>
      <c r="O406" s="472">
        <v>0</v>
      </c>
      <c r="P406" s="472"/>
    </row>
    <row r="407" spans="2:16" ht="3" customHeight="1" x14ac:dyDescent="0.25">
      <c r="K407" s="431"/>
      <c r="L407" s="431"/>
      <c r="M407" s="431"/>
      <c r="N407" s="431"/>
    </row>
    <row r="408" spans="2:16" ht="10.5" customHeight="1" x14ac:dyDescent="0.25">
      <c r="B408" s="470" t="s">
        <v>386</v>
      </c>
      <c r="C408" s="470"/>
      <c r="D408" s="471" t="s">
        <v>387</v>
      </c>
      <c r="E408" s="471"/>
      <c r="F408" s="471"/>
      <c r="G408" s="471"/>
      <c r="H408" s="108" t="s">
        <v>211</v>
      </c>
      <c r="I408" s="472">
        <v>12</v>
      </c>
      <c r="J408" s="472"/>
      <c r="K408" s="473">
        <v>0</v>
      </c>
      <c r="L408" s="473"/>
      <c r="M408" s="473"/>
      <c r="N408" s="473"/>
      <c r="O408" s="472">
        <v>0</v>
      </c>
      <c r="P408" s="472"/>
    </row>
    <row r="409" spans="2:16" ht="3" customHeight="1" x14ac:dyDescent="0.25"/>
    <row r="410" spans="2:16" ht="10.5" customHeight="1" x14ac:dyDescent="0.25">
      <c r="B410" s="491" t="s">
        <v>388</v>
      </c>
      <c r="C410" s="491"/>
      <c r="D410" s="492" t="s">
        <v>389</v>
      </c>
      <c r="E410" s="492"/>
      <c r="F410" s="492"/>
      <c r="G410" s="492"/>
      <c r="O410" s="493">
        <v>0</v>
      </c>
      <c r="P410" s="493"/>
    </row>
    <row r="411" spans="2:16" ht="3" customHeight="1" x14ac:dyDescent="0.25"/>
    <row r="412" spans="2:16" ht="10.5" customHeight="1" x14ac:dyDescent="0.25">
      <c r="B412" s="470" t="s">
        <v>390</v>
      </c>
      <c r="C412" s="470"/>
      <c r="D412" s="487" t="s">
        <v>367</v>
      </c>
      <c r="E412" s="487"/>
      <c r="F412" s="487"/>
      <c r="G412" s="487"/>
      <c r="H412" s="108" t="s">
        <v>211</v>
      </c>
      <c r="I412" s="472">
        <v>10.4</v>
      </c>
      <c r="J412" s="472"/>
      <c r="K412" s="473">
        <v>0</v>
      </c>
      <c r="L412" s="473"/>
      <c r="M412" s="473"/>
      <c r="N412" s="473"/>
      <c r="O412" s="472">
        <v>0</v>
      </c>
      <c r="P412" s="472"/>
    </row>
    <row r="413" spans="2:16" ht="8.25" customHeight="1" x14ac:dyDescent="0.25">
      <c r="D413" s="487"/>
      <c r="E413" s="487"/>
      <c r="F413" s="487"/>
      <c r="G413" s="487"/>
    </row>
    <row r="414" spans="2:16" ht="3" customHeight="1" x14ac:dyDescent="0.25"/>
    <row r="415" spans="2:16" ht="10.5" customHeight="1" x14ac:dyDescent="0.25">
      <c r="B415" s="470" t="s">
        <v>391</v>
      </c>
      <c r="C415" s="470"/>
      <c r="D415" s="487" t="s">
        <v>392</v>
      </c>
      <c r="E415" s="487"/>
      <c r="F415" s="487"/>
      <c r="G415" s="487"/>
      <c r="H415" s="108" t="s">
        <v>211</v>
      </c>
      <c r="I415" s="472">
        <v>10.4</v>
      </c>
      <c r="J415" s="472"/>
      <c r="K415" s="473">
        <v>0</v>
      </c>
      <c r="L415" s="473"/>
      <c r="M415" s="473"/>
      <c r="N415" s="473"/>
      <c r="O415" s="472">
        <v>0</v>
      </c>
      <c r="P415" s="472"/>
    </row>
    <row r="416" spans="2:16" ht="8.25" customHeight="1" x14ac:dyDescent="0.25">
      <c r="D416" s="487"/>
      <c r="E416" s="487"/>
      <c r="F416" s="487"/>
      <c r="G416" s="487"/>
    </row>
    <row r="417" spans="2:16" ht="3" customHeight="1" x14ac:dyDescent="0.25"/>
    <row r="418" spans="2:16" ht="10.5" customHeight="1" x14ac:dyDescent="0.25">
      <c r="B418" s="470" t="s">
        <v>393</v>
      </c>
      <c r="C418" s="470"/>
      <c r="D418" s="471" t="s">
        <v>356</v>
      </c>
      <c r="E418" s="471"/>
      <c r="F418" s="471"/>
      <c r="G418" s="471"/>
      <c r="H418" s="108" t="s">
        <v>211</v>
      </c>
      <c r="I418" s="472">
        <v>10.4</v>
      </c>
      <c r="J418" s="472"/>
      <c r="K418" s="473">
        <v>0</v>
      </c>
      <c r="L418" s="473"/>
      <c r="M418" s="473"/>
      <c r="N418" s="473"/>
      <c r="O418" s="472">
        <v>0</v>
      </c>
      <c r="P418" s="472"/>
    </row>
    <row r="419" spans="2:16" ht="3" customHeight="1" x14ac:dyDescent="0.25">
      <c r="K419" s="431"/>
      <c r="L419" s="431"/>
      <c r="M419" s="431"/>
      <c r="N419" s="431"/>
    </row>
    <row r="420" spans="2:16" ht="10.5" customHeight="1" x14ac:dyDescent="0.25">
      <c r="B420" s="470" t="s">
        <v>394</v>
      </c>
      <c r="C420" s="470"/>
      <c r="D420" s="471" t="s">
        <v>375</v>
      </c>
      <c r="E420" s="471"/>
      <c r="F420" s="471"/>
      <c r="G420" s="471"/>
      <c r="H420" s="108" t="s">
        <v>55</v>
      </c>
      <c r="I420" s="472">
        <v>1</v>
      </c>
      <c r="J420" s="472"/>
      <c r="K420" s="473">
        <v>0</v>
      </c>
      <c r="L420" s="473"/>
      <c r="M420" s="473"/>
      <c r="N420" s="473"/>
      <c r="O420" s="472">
        <v>0</v>
      </c>
      <c r="P420" s="472"/>
    </row>
    <row r="421" spans="2:16" ht="3" customHeight="1" x14ac:dyDescent="0.25">
      <c r="K421" s="431"/>
      <c r="L421" s="431"/>
      <c r="M421" s="431"/>
      <c r="N421" s="431"/>
    </row>
    <row r="422" spans="2:16" ht="10.5" customHeight="1" x14ac:dyDescent="0.25">
      <c r="B422" s="470" t="s">
        <v>395</v>
      </c>
      <c r="C422" s="470"/>
      <c r="D422" s="487" t="s">
        <v>358</v>
      </c>
      <c r="E422" s="487"/>
      <c r="F422" s="487"/>
      <c r="G422" s="487"/>
      <c r="H422" s="108" t="s">
        <v>55</v>
      </c>
      <c r="I422" s="472">
        <v>1</v>
      </c>
      <c r="J422" s="472"/>
      <c r="K422" s="473">
        <v>0</v>
      </c>
      <c r="L422" s="473"/>
      <c r="M422" s="473"/>
      <c r="N422" s="473"/>
      <c r="O422" s="472">
        <v>0</v>
      </c>
      <c r="P422" s="472"/>
    </row>
    <row r="423" spans="2:16" ht="8.25" customHeight="1" x14ac:dyDescent="0.25">
      <c r="D423" s="487"/>
      <c r="E423" s="487"/>
      <c r="F423" s="487"/>
      <c r="G423" s="487"/>
    </row>
    <row r="424" spans="2:16" ht="3" customHeight="1" x14ac:dyDescent="0.25"/>
    <row r="425" spans="2:16" ht="10.5" customHeight="1" x14ac:dyDescent="0.25">
      <c r="B425" s="491" t="s">
        <v>396</v>
      </c>
      <c r="C425" s="491"/>
      <c r="D425" s="492" t="s">
        <v>397</v>
      </c>
      <c r="E425" s="492"/>
      <c r="F425" s="492"/>
      <c r="G425" s="492"/>
      <c r="O425" s="493">
        <v>0</v>
      </c>
      <c r="P425" s="493"/>
    </row>
    <row r="426" spans="2:16" ht="3" customHeight="1" x14ac:dyDescent="0.25"/>
    <row r="427" spans="2:16" ht="10.5" customHeight="1" x14ac:dyDescent="0.25">
      <c r="B427" s="470" t="s">
        <v>398</v>
      </c>
      <c r="C427" s="470"/>
      <c r="D427" s="487" t="s">
        <v>367</v>
      </c>
      <c r="E427" s="487"/>
      <c r="F427" s="487"/>
      <c r="G427" s="487"/>
      <c r="H427" s="108" t="s">
        <v>211</v>
      </c>
      <c r="I427" s="472">
        <v>180</v>
      </c>
      <c r="J427" s="472"/>
      <c r="K427" s="473">
        <v>0</v>
      </c>
      <c r="L427" s="473"/>
      <c r="M427" s="473"/>
      <c r="N427" s="473"/>
      <c r="O427" s="472">
        <v>0</v>
      </c>
      <c r="P427" s="472"/>
    </row>
    <row r="428" spans="2:16" ht="8.25" customHeight="1" x14ac:dyDescent="0.25">
      <c r="D428" s="487"/>
      <c r="E428" s="487"/>
      <c r="F428" s="487"/>
      <c r="G428" s="487"/>
    </row>
    <row r="429" spans="2:16" ht="3" customHeight="1" x14ac:dyDescent="0.25"/>
    <row r="430" spans="2:16" ht="10.5" customHeight="1" x14ac:dyDescent="0.25">
      <c r="B430" s="470" t="s">
        <v>399</v>
      </c>
      <c r="C430" s="470"/>
      <c r="D430" s="471" t="s">
        <v>308</v>
      </c>
      <c r="E430" s="471"/>
      <c r="F430" s="471"/>
      <c r="G430" s="471"/>
      <c r="H430" s="108" t="s">
        <v>211</v>
      </c>
      <c r="I430" s="472">
        <v>35</v>
      </c>
      <c r="J430" s="472"/>
      <c r="K430" s="473">
        <v>0</v>
      </c>
      <c r="L430" s="473"/>
      <c r="M430" s="473"/>
      <c r="N430" s="473"/>
      <c r="O430" s="472">
        <v>0</v>
      </c>
      <c r="P430" s="472"/>
    </row>
    <row r="431" spans="2:16" ht="10.5" customHeight="1" x14ac:dyDescent="0.25">
      <c r="B431" s="470" t="s">
        <v>400</v>
      </c>
      <c r="C431" s="470"/>
      <c r="D431" s="471" t="s">
        <v>356</v>
      </c>
      <c r="E431" s="471"/>
      <c r="F431" s="471"/>
      <c r="G431" s="471"/>
      <c r="H431" s="108" t="s">
        <v>211</v>
      </c>
      <c r="I431" s="472">
        <v>0.5</v>
      </c>
      <c r="J431" s="472"/>
      <c r="K431" s="473">
        <v>0</v>
      </c>
      <c r="L431" s="473"/>
      <c r="M431" s="473"/>
      <c r="N431" s="473"/>
      <c r="O431" s="472">
        <v>0</v>
      </c>
      <c r="P431" s="472"/>
    </row>
    <row r="432" spans="2:16" ht="3" customHeight="1" x14ac:dyDescent="0.25">
      <c r="K432" s="431"/>
      <c r="L432" s="431"/>
      <c r="M432" s="431"/>
      <c r="N432" s="431"/>
    </row>
    <row r="433" spans="2:16" ht="10.5" customHeight="1" x14ac:dyDescent="0.25">
      <c r="B433" s="470" t="s">
        <v>401</v>
      </c>
      <c r="C433" s="470"/>
      <c r="D433" s="471" t="s">
        <v>375</v>
      </c>
      <c r="E433" s="471"/>
      <c r="F433" s="471"/>
      <c r="G433" s="471"/>
      <c r="H433" s="108" t="s">
        <v>55</v>
      </c>
      <c r="I433" s="472">
        <v>4</v>
      </c>
      <c r="J433" s="472"/>
      <c r="K433" s="473">
        <v>0</v>
      </c>
      <c r="L433" s="473"/>
      <c r="M433" s="473"/>
      <c r="N433" s="473"/>
      <c r="O433" s="472">
        <v>0</v>
      </c>
      <c r="P433" s="472"/>
    </row>
    <row r="434" spans="2:16" ht="3" customHeight="1" x14ac:dyDescent="0.25">
      <c r="K434" s="431"/>
      <c r="L434" s="431"/>
      <c r="M434" s="431"/>
      <c r="N434" s="431"/>
    </row>
    <row r="435" spans="2:16" ht="10.5" customHeight="1" x14ac:dyDescent="0.25">
      <c r="B435" s="470" t="s">
        <v>402</v>
      </c>
      <c r="C435" s="470"/>
      <c r="D435" s="471" t="s">
        <v>403</v>
      </c>
      <c r="E435" s="471"/>
      <c r="F435" s="471"/>
      <c r="G435" s="471"/>
      <c r="H435" s="108" t="s">
        <v>55</v>
      </c>
      <c r="I435" s="472">
        <v>1</v>
      </c>
      <c r="J435" s="472"/>
      <c r="K435" s="473">
        <v>0</v>
      </c>
      <c r="L435" s="473"/>
      <c r="M435" s="473"/>
      <c r="N435" s="473"/>
      <c r="O435" s="472">
        <v>0</v>
      </c>
      <c r="P435" s="472"/>
    </row>
    <row r="436" spans="2:16" ht="3" customHeight="1" x14ac:dyDescent="0.25">
      <c r="K436" s="431"/>
      <c r="L436" s="431"/>
      <c r="M436" s="431"/>
      <c r="N436" s="431"/>
    </row>
    <row r="437" spans="2:16" ht="10.5" customHeight="1" x14ac:dyDescent="0.25">
      <c r="B437" s="470" t="s">
        <v>404</v>
      </c>
      <c r="C437" s="470"/>
      <c r="D437" s="471" t="s">
        <v>405</v>
      </c>
      <c r="E437" s="471"/>
      <c r="F437" s="471"/>
      <c r="G437" s="471"/>
      <c r="H437" s="108" t="s">
        <v>55</v>
      </c>
      <c r="I437" s="472">
        <v>1</v>
      </c>
      <c r="J437" s="472"/>
      <c r="K437" s="473">
        <v>0</v>
      </c>
      <c r="L437" s="473"/>
      <c r="M437" s="473"/>
      <c r="N437" s="473"/>
      <c r="O437" s="472">
        <v>0</v>
      </c>
      <c r="P437" s="472"/>
    </row>
    <row r="438" spans="2:16" ht="3" customHeight="1" x14ac:dyDescent="0.25">
      <c r="K438" s="431"/>
      <c r="L438" s="431"/>
      <c r="M438" s="431"/>
      <c r="N438" s="431"/>
    </row>
    <row r="439" spans="2:16" ht="10.5" customHeight="1" x14ac:dyDescent="0.25">
      <c r="B439" s="470" t="s">
        <v>406</v>
      </c>
      <c r="C439" s="470"/>
      <c r="D439" s="471" t="s">
        <v>407</v>
      </c>
      <c r="E439" s="471"/>
      <c r="F439" s="471"/>
      <c r="G439" s="471"/>
      <c r="H439" s="108" t="s">
        <v>55</v>
      </c>
      <c r="I439" s="472">
        <v>1</v>
      </c>
      <c r="J439" s="472"/>
      <c r="K439" s="473">
        <v>0</v>
      </c>
      <c r="L439" s="473"/>
      <c r="M439" s="473"/>
      <c r="N439" s="473"/>
      <c r="O439" s="472">
        <v>0</v>
      </c>
      <c r="P439" s="472"/>
    </row>
    <row r="440" spans="2:16" ht="3" customHeight="1" x14ac:dyDescent="0.25"/>
    <row r="441" spans="2:16" ht="10.5" customHeight="1" x14ac:dyDescent="0.25">
      <c r="B441" s="467" t="s">
        <v>408</v>
      </c>
      <c r="C441" s="467"/>
      <c r="D441" s="468" t="s">
        <v>409</v>
      </c>
      <c r="E441" s="468"/>
      <c r="F441" s="468"/>
      <c r="G441" s="468"/>
      <c r="O441" s="469">
        <v>0</v>
      </c>
      <c r="P441" s="469"/>
    </row>
    <row r="442" spans="2:16" ht="3" customHeight="1" x14ac:dyDescent="0.25"/>
    <row r="443" spans="2:16" ht="10.5" customHeight="1" x14ac:dyDescent="0.25">
      <c r="B443" s="484" t="s">
        <v>410</v>
      </c>
      <c r="C443" s="484"/>
      <c r="D443" s="485" t="s">
        <v>411</v>
      </c>
      <c r="E443" s="485"/>
      <c r="F443" s="485"/>
      <c r="G443" s="485"/>
      <c r="O443" s="486">
        <v>0</v>
      </c>
      <c r="P443" s="486"/>
    </row>
    <row r="444" spans="2:16" ht="3" customHeight="1" x14ac:dyDescent="0.25"/>
    <row r="445" spans="2:16" ht="10.5" customHeight="1" x14ac:dyDescent="0.25">
      <c r="B445" s="470" t="s">
        <v>412</v>
      </c>
      <c r="C445" s="470"/>
      <c r="D445" s="487" t="s">
        <v>413</v>
      </c>
      <c r="E445" s="487"/>
      <c r="F445" s="487"/>
      <c r="G445" s="487"/>
      <c r="H445" s="108" t="s">
        <v>55</v>
      </c>
      <c r="I445" s="472">
        <v>1</v>
      </c>
      <c r="J445" s="472"/>
      <c r="K445" s="473">
        <v>0</v>
      </c>
      <c r="L445" s="473"/>
      <c r="M445" s="473"/>
      <c r="N445" s="473"/>
      <c r="O445" s="472">
        <v>0</v>
      </c>
      <c r="P445" s="472"/>
    </row>
    <row r="446" spans="2:16" ht="8.25" customHeight="1" x14ac:dyDescent="0.25">
      <c r="D446" s="487"/>
      <c r="E446" s="487"/>
      <c r="F446" s="487"/>
      <c r="G446" s="487"/>
    </row>
    <row r="447" spans="2:16" ht="3" customHeight="1" x14ac:dyDescent="0.25"/>
    <row r="448" spans="2:16" ht="10.5" customHeight="1" x14ac:dyDescent="0.25">
      <c r="B448" s="470" t="s">
        <v>414</v>
      </c>
      <c r="C448" s="470"/>
      <c r="D448" s="471" t="s">
        <v>415</v>
      </c>
      <c r="E448" s="471"/>
      <c r="F448" s="471"/>
      <c r="G448" s="471"/>
      <c r="H448" s="108" t="s">
        <v>211</v>
      </c>
      <c r="I448" s="472">
        <v>8.9</v>
      </c>
      <c r="J448" s="472"/>
      <c r="K448" s="473">
        <v>0</v>
      </c>
      <c r="L448" s="473"/>
      <c r="M448" s="473"/>
      <c r="N448" s="473"/>
      <c r="O448" s="472">
        <v>0</v>
      </c>
      <c r="P448" s="472"/>
    </row>
    <row r="449" spans="2:16" ht="3" customHeight="1" x14ac:dyDescent="0.25">
      <c r="K449" s="431"/>
      <c r="L449" s="431"/>
      <c r="M449" s="431"/>
      <c r="N449" s="431"/>
    </row>
    <row r="450" spans="2:16" ht="10.5" customHeight="1" x14ac:dyDescent="0.25">
      <c r="B450" s="470" t="s">
        <v>416</v>
      </c>
      <c r="C450" s="470"/>
      <c r="D450" s="471" t="s">
        <v>417</v>
      </c>
      <c r="E450" s="471"/>
      <c r="F450" s="471"/>
      <c r="G450" s="471"/>
      <c r="H450" s="108" t="s">
        <v>211</v>
      </c>
      <c r="I450" s="472">
        <v>6.9</v>
      </c>
      <c r="J450" s="472"/>
      <c r="K450" s="473">
        <v>0</v>
      </c>
      <c r="L450" s="473"/>
      <c r="M450" s="473"/>
      <c r="N450" s="473"/>
      <c r="O450" s="472">
        <v>0</v>
      </c>
      <c r="P450" s="472"/>
    </row>
    <row r="451" spans="2:16" ht="3" customHeight="1" x14ac:dyDescent="0.25">
      <c r="K451" s="431"/>
      <c r="L451" s="431"/>
      <c r="M451" s="431"/>
      <c r="N451" s="431"/>
    </row>
    <row r="452" spans="2:16" ht="10.5" customHeight="1" x14ac:dyDescent="0.25">
      <c r="B452" s="470" t="s">
        <v>418</v>
      </c>
      <c r="C452" s="470"/>
      <c r="D452" s="471" t="s">
        <v>419</v>
      </c>
      <c r="E452" s="471"/>
      <c r="F452" s="471"/>
      <c r="G452" s="471"/>
      <c r="H452" s="108" t="s">
        <v>211</v>
      </c>
      <c r="I452" s="472">
        <v>6.9</v>
      </c>
      <c r="J452" s="472"/>
      <c r="K452" s="473">
        <v>0</v>
      </c>
      <c r="L452" s="473"/>
      <c r="M452" s="473"/>
      <c r="N452" s="473"/>
      <c r="O452" s="472">
        <v>0</v>
      </c>
      <c r="P452" s="472"/>
    </row>
    <row r="453" spans="2:16" ht="3" customHeight="1" x14ac:dyDescent="0.25">
      <c r="K453" s="431"/>
      <c r="L453" s="431"/>
      <c r="M453" s="431"/>
      <c r="N453" s="431"/>
    </row>
    <row r="454" spans="2:16" ht="10.5" customHeight="1" x14ac:dyDescent="0.25">
      <c r="B454" s="470" t="s">
        <v>420</v>
      </c>
      <c r="C454" s="470"/>
      <c r="D454" s="471" t="s">
        <v>269</v>
      </c>
      <c r="E454" s="471"/>
      <c r="F454" s="471"/>
      <c r="G454" s="471"/>
      <c r="H454" s="108" t="s">
        <v>211</v>
      </c>
      <c r="I454" s="472">
        <v>6.9</v>
      </c>
      <c r="J454" s="472"/>
      <c r="K454" s="473">
        <v>0</v>
      </c>
      <c r="L454" s="473"/>
      <c r="M454" s="473"/>
      <c r="N454" s="473"/>
      <c r="O454" s="472">
        <v>0</v>
      </c>
      <c r="P454" s="472"/>
    </row>
    <row r="455" spans="2:16" ht="3" customHeight="1" x14ac:dyDescent="0.25">
      <c r="K455" s="431"/>
      <c r="L455" s="431"/>
      <c r="M455" s="431"/>
      <c r="N455" s="431"/>
    </row>
    <row r="456" spans="2:16" ht="10.5" customHeight="1" x14ac:dyDescent="0.25">
      <c r="B456" s="470" t="s">
        <v>421</v>
      </c>
      <c r="C456" s="470"/>
      <c r="D456" s="471" t="s">
        <v>422</v>
      </c>
      <c r="E456" s="471"/>
      <c r="F456" s="471"/>
      <c r="G456" s="471"/>
      <c r="H456" s="108" t="s">
        <v>211</v>
      </c>
      <c r="I456" s="472">
        <v>6.9</v>
      </c>
      <c r="J456" s="472"/>
      <c r="K456" s="473">
        <v>0</v>
      </c>
      <c r="L456" s="473"/>
      <c r="M456" s="473"/>
      <c r="N456" s="473"/>
      <c r="O456" s="472">
        <v>0</v>
      </c>
      <c r="P456" s="472"/>
    </row>
    <row r="457" spans="2:16" ht="3" customHeight="1" x14ac:dyDescent="0.25">
      <c r="K457" s="431"/>
      <c r="L457" s="431"/>
      <c r="M457" s="431"/>
      <c r="N457" s="431"/>
    </row>
    <row r="458" spans="2:16" ht="10.5" customHeight="1" x14ac:dyDescent="0.25">
      <c r="B458" s="470" t="s">
        <v>423</v>
      </c>
      <c r="C458" s="470"/>
      <c r="D458" s="471" t="s">
        <v>424</v>
      </c>
      <c r="E458" s="471"/>
      <c r="F458" s="471"/>
      <c r="G458" s="471"/>
      <c r="H458" s="108" t="s">
        <v>211</v>
      </c>
      <c r="I458" s="472">
        <v>6.9</v>
      </c>
      <c r="J458" s="472"/>
      <c r="K458" s="473">
        <v>0</v>
      </c>
      <c r="L458" s="473"/>
      <c r="M458" s="473"/>
      <c r="N458" s="473"/>
      <c r="O458" s="472">
        <v>0</v>
      </c>
      <c r="P458" s="472"/>
    </row>
    <row r="459" spans="2:16" ht="3" customHeight="1" x14ac:dyDescent="0.25">
      <c r="K459" s="431"/>
      <c r="L459" s="431"/>
      <c r="M459" s="431"/>
      <c r="N459" s="431"/>
    </row>
    <row r="460" spans="2:16" ht="10.5" customHeight="1" x14ac:dyDescent="0.25">
      <c r="B460" s="470" t="s">
        <v>425</v>
      </c>
      <c r="C460" s="470"/>
      <c r="D460" s="471" t="s">
        <v>265</v>
      </c>
      <c r="E460" s="471"/>
      <c r="F460" s="471"/>
      <c r="G460" s="471"/>
      <c r="H460" s="108" t="s">
        <v>211</v>
      </c>
      <c r="I460" s="472">
        <v>6.9</v>
      </c>
      <c r="J460" s="472"/>
      <c r="K460" s="473">
        <v>0</v>
      </c>
      <c r="L460" s="473"/>
      <c r="M460" s="473"/>
      <c r="N460" s="473"/>
      <c r="O460" s="472">
        <v>0</v>
      </c>
      <c r="P460" s="472"/>
    </row>
    <row r="461" spans="2:16" ht="3" customHeight="1" x14ac:dyDescent="0.25"/>
    <row r="462" spans="2:16" ht="10.5" customHeight="1" x14ac:dyDescent="0.25">
      <c r="B462" s="484" t="s">
        <v>426</v>
      </c>
      <c r="C462" s="484"/>
      <c r="D462" s="485" t="s">
        <v>427</v>
      </c>
      <c r="E462" s="485"/>
      <c r="F462" s="485"/>
      <c r="G462" s="485"/>
      <c r="O462" s="486">
        <v>0</v>
      </c>
      <c r="P462" s="486"/>
    </row>
    <row r="463" spans="2:16" ht="3" customHeight="1" x14ac:dyDescent="0.25"/>
    <row r="464" spans="2:16" ht="10.5" customHeight="1" x14ac:dyDescent="0.25">
      <c r="B464" s="470" t="s">
        <v>428</v>
      </c>
      <c r="C464" s="470"/>
      <c r="D464" s="487" t="s">
        <v>429</v>
      </c>
      <c r="E464" s="487"/>
      <c r="F464" s="487"/>
      <c r="G464" s="487"/>
      <c r="H464" s="108" t="s">
        <v>55</v>
      </c>
      <c r="I464" s="472">
        <v>1</v>
      </c>
      <c r="J464" s="472"/>
      <c r="K464" s="473">
        <v>0</v>
      </c>
      <c r="L464" s="473"/>
      <c r="M464" s="473"/>
      <c r="N464" s="473"/>
      <c r="O464" s="472">
        <v>0</v>
      </c>
      <c r="P464" s="472"/>
    </row>
    <row r="465" spans="2:16" ht="8.25" customHeight="1" x14ac:dyDescent="0.25">
      <c r="D465" s="487"/>
      <c r="E465" s="487"/>
      <c r="F465" s="487"/>
      <c r="G465" s="487"/>
    </row>
    <row r="466" spans="2:16" ht="3" customHeight="1" x14ac:dyDescent="0.25"/>
    <row r="467" spans="2:16" ht="10.5" customHeight="1" x14ac:dyDescent="0.25">
      <c r="B467" s="470" t="s">
        <v>430</v>
      </c>
      <c r="C467" s="470"/>
      <c r="D467" s="471" t="s">
        <v>431</v>
      </c>
      <c r="E467" s="471"/>
      <c r="F467" s="471"/>
      <c r="G467" s="471"/>
      <c r="H467" s="108" t="s">
        <v>211</v>
      </c>
      <c r="I467" s="472">
        <v>6.5</v>
      </c>
      <c r="J467" s="472"/>
      <c r="K467" s="473">
        <v>0</v>
      </c>
      <c r="L467" s="473"/>
      <c r="M467" s="473"/>
      <c r="N467" s="473"/>
      <c r="O467" s="472">
        <v>0</v>
      </c>
      <c r="P467" s="472"/>
    </row>
    <row r="468" spans="2:16" ht="3" customHeight="1" x14ac:dyDescent="0.25">
      <c r="K468" s="431"/>
      <c r="L468" s="431"/>
      <c r="M468" s="431"/>
      <c r="N468" s="431"/>
    </row>
    <row r="469" spans="2:16" ht="10.5" customHeight="1" x14ac:dyDescent="0.25">
      <c r="B469" s="470" t="s">
        <v>432</v>
      </c>
      <c r="C469" s="470"/>
      <c r="D469" s="471" t="s">
        <v>433</v>
      </c>
      <c r="E469" s="471"/>
      <c r="F469" s="471"/>
      <c r="G469" s="471"/>
      <c r="H469" s="108" t="s">
        <v>211</v>
      </c>
      <c r="I469" s="472">
        <v>4.5</v>
      </c>
      <c r="J469" s="472"/>
      <c r="K469" s="473">
        <v>0</v>
      </c>
      <c r="L469" s="473"/>
      <c r="M469" s="473"/>
      <c r="N469" s="473"/>
      <c r="O469" s="472">
        <v>0</v>
      </c>
      <c r="P469" s="472"/>
    </row>
    <row r="470" spans="2:16" ht="3" customHeight="1" x14ac:dyDescent="0.25">
      <c r="K470" s="431"/>
      <c r="L470" s="431"/>
      <c r="M470" s="431"/>
      <c r="N470" s="431"/>
    </row>
    <row r="471" spans="2:16" ht="10.5" customHeight="1" x14ac:dyDescent="0.25">
      <c r="B471" s="470" t="s">
        <v>434</v>
      </c>
      <c r="C471" s="470"/>
      <c r="D471" s="471" t="s">
        <v>419</v>
      </c>
      <c r="E471" s="471"/>
      <c r="F471" s="471"/>
      <c r="G471" s="471"/>
      <c r="H471" s="108" t="s">
        <v>211</v>
      </c>
      <c r="I471" s="472">
        <v>4.5</v>
      </c>
      <c r="J471" s="472"/>
      <c r="K471" s="473">
        <v>0</v>
      </c>
      <c r="L471" s="473"/>
      <c r="M471" s="473"/>
      <c r="N471" s="473"/>
      <c r="O471" s="472">
        <v>0</v>
      </c>
      <c r="P471" s="472"/>
    </row>
    <row r="472" spans="2:16" ht="3" customHeight="1" x14ac:dyDescent="0.25">
      <c r="K472" s="431"/>
      <c r="L472" s="431"/>
      <c r="M472" s="431"/>
      <c r="N472" s="431"/>
    </row>
    <row r="473" spans="2:16" ht="10.5" customHeight="1" x14ac:dyDescent="0.25">
      <c r="B473" s="470" t="s">
        <v>435</v>
      </c>
      <c r="C473" s="470"/>
      <c r="D473" s="471" t="s">
        <v>269</v>
      </c>
      <c r="E473" s="471"/>
      <c r="F473" s="471"/>
      <c r="G473" s="471"/>
      <c r="H473" s="108" t="s">
        <v>211</v>
      </c>
      <c r="I473" s="472">
        <v>4.5</v>
      </c>
      <c r="J473" s="472"/>
      <c r="K473" s="473">
        <v>0</v>
      </c>
      <c r="L473" s="473"/>
      <c r="M473" s="473"/>
      <c r="N473" s="473"/>
      <c r="O473" s="472">
        <v>0</v>
      </c>
      <c r="P473" s="472"/>
    </row>
    <row r="474" spans="2:16" ht="3" customHeight="1" x14ac:dyDescent="0.25">
      <c r="K474" s="431"/>
      <c r="L474" s="431"/>
      <c r="M474" s="431"/>
      <c r="N474" s="431"/>
    </row>
    <row r="475" spans="2:16" ht="10.5" customHeight="1" x14ac:dyDescent="0.25">
      <c r="B475" s="470" t="s">
        <v>436</v>
      </c>
      <c r="C475" s="470"/>
      <c r="D475" s="471" t="s">
        <v>422</v>
      </c>
      <c r="E475" s="471"/>
      <c r="F475" s="471"/>
      <c r="G475" s="471"/>
      <c r="H475" s="108" t="s">
        <v>211</v>
      </c>
      <c r="I475" s="472">
        <v>4.5</v>
      </c>
      <c r="J475" s="472"/>
      <c r="K475" s="473">
        <v>0</v>
      </c>
      <c r="L475" s="473"/>
      <c r="M475" s="473"/>
      <c r="N475" s="473"/>
      <c r="O475" s="472">
        <v>0</v>
      </c>
      <c r="P475" s="472"/>
    </row>
    <row r="476" spans="2:16" ht="3" customHeight="1" x14ac:dyDescent="0.25">
      <c r="K476" s="431"/>
      <c r="L476" s="431"/>
      <c r="M476" s="431"/>
      <c r="N476" s="431"/>
    </row>
    <row r="477" spans="2:16" ht="10.5" customHeight="1" x14ac:dyDescent="0.25">
      <c r="B477" s="470" t="s">
        <v>437</v>
      </c>
      <c r="C477" s="470"/>
      <c r="D477" s="471" t="s">
        <v>424</v>
      </c>
      <c r="E477" s="471"/>
      <c r="F477" s="471"/>
      <c r="G477" s="471"/>
      <c r="H477" s="108" t="s">
        <v>211</v>
      </c>
      <c r="I477" s="472">
        <v>4.5</v>
      </c>
      <c r="J477" s="472"/>
      <c r="K477" s="473">
        <v>0</v>
      </c>
      <c r="L477" s="473"/>
      <c r="M477" s="473"/>
      <c r="N477" s="473"/>
      <c r="O477" s="472">
        <v>0</v>
      </c>
      <c r="P477" s="472"/>
    </row>
    <row r="478" spans="2:16" ht="3" customHeight="1" x14ac:dyDescent="0.25">
      <c r="K478" s="431"/>
      <c r="L478" s="431"/>
      <c r="M478" s="431"/>
      <c r="N478" s="431"/>
    </row>
    <row r="479" spans="2:16" ht="10.5" customHeight="1" x14ac:dyDescent="0.25">
      <c r="B479" s="470" t="s">
        <v>438</v>
      </c>
      <c r="C479" s="470"/>
      <c r="D479" s="471" t="s">
        <v>265</v>
      </c>
      <c r="E479" s="471"/>
      <c r="F479" s="471"/>
      <c r="G479" s="471"/>
      <c r="H479" s="108" t="s">
        <v>211</v>
      </c>
      <c r="I479" s="472">
        <v>4.5</v>
      </c>
      <c r="J479" s="472"/>
      <c r="K479" s="473">
        <v>0</v>
      </c>
      <c r="L479" s="473"/>
      <c r="M479" s="473"/>
      <c r="N479" s="473"/>
      <c r="O479" s="472">
        <v>0</v>
      </c>
      <c r="P479" s="472"/>
    </row>
    <row r="480" spans="2:16" ht="3" customHeight="1" x14ac:dyDescent="0.25"/>
    <row r="481" spans="2:16" ht="10.5" customHeight="1" x14ac:dyDescent="0.25">
      <c r="B481" s="467" t="s">
        <v>439</v>
      </c>
      <c r="C481" s="467"/>
      <c r="D481" s="468" t="s">
        <v>440</v>
      </c>
      <c r="E481" s="468"/>
      <c r="F481" s="468"/>
      <c r="G481" s="468"/>
      <c r="O481" s="469">
        <v>0</v>
      </c>
      <c r="P481" s="469"/>
    </row>
    <row r="482" spans="2:16" ht="3" customHeight="1" x14ac:dyDescent="0.25"/>
    <row r="483" spans="2:16" ht="10.5" customHeight="1" x14ac:dyDescent="0.25">
      <c r="B483" s="470" t="s">
        <v>441</v>
      </c>
      <c r="C483" s="470"/>
      <c r="D483" s="471" t="s">
        <v>442</v>
      </c>
      <c r="E483" s="471"/>
      <c r="F483" s="471"/>
      <c r="G483" s="471"/>
      <c r="H483" s="108" t="s">
        <v>443</v>
      </c>
      <c r="I483" s="472">
        <v>1</v>
      </c>
      <c r="J483" s="472"/>
      <c r="K483" s="473">
        <v>0</v>
      </c>
      <c r="L483" s="473"/>
      <c r="M483" s="473"/>
      <c r="N483" s="473"/>
      <c r="O483" s="472">
        <v>0</v>
      </c>
      <c r="P483" s="472"/>
    </row>
    <row r="484" spans="2:16" ht="3" customHeight="1" x14ac:dyDescent="0.25">
      <c r="K484" s="431"/>
      <c r="L484" s="431"/>
      <c r="M484" s="431"/>
      <c r="N484" s="431"/>
    </row>
    <row r="485" spans="2:16" ht="10.5" customHeight="1" x14ac:dyDescent="0.25">
      <c r="B485" s="470" t="s">
        <v>444</v>
      </c>
      <c r="C485" s="470"/>
      <c r="D485" s="471" t="s">
        <v>445</v>
      </c>
      <c r="E485" s="471"/>
      <c r="F485" s="471"/>
      <c r="G485" s="471"/>
      <c r="H485" s="108" t="s">
        <v>443</v>
      </c>
      <c r="I485" s="472">
        <v>1</v>
      </c>
      <c r="J485" s="472"/>
      <c r="K485" s="473">
        <v>0</v>
      </c>
      <c r="L485" s="473"/>
      <c r="M485" s="473"/>
      <c r="N485" s="473"/>
      <c r="O485" s="472">
        <v>0</v>
      </c>
      <c r="P485" s="472"/>
    </row>
    <row r="486" spans="2:16" ht="3" customHeight="1" x14ac:dyDescent="0.25"/>
    <row r="487" spans="2:16" ht="10.5" customHeight="1" x14ac:dyDescent="0.25">
      <c r="B487" s="474" t="s">
        <v>446</v>
      </c>
      <c r="C487" s="474"/>
      <c r="D487" s="475" t="s">
        <v>447</v>
      </c>
      <c r="E487" s="475"/>
      <c r="F487" s="475"/>
      <c r="G487" s="475"/>
      <c r="O487" s="476">
        <v>0</v>
      </c>
      <c r="P487" s="476"/>
    </row>
    <row r="488" spans="2:16" ht="3" customHeight="1" x14ac:dyDescent="0.25"/>
    <row r="489" spans="2:16" ht="10.5" customHeight="1" x14ac:dyDescent="0.25">
      <c r="B489" s="488" t="s">
        <v>448</v>
      </c>
      <c r="C489" s="488"/>
      <c r="D489" s="489" t="s">
        <v>50</v>
      </c>
      <c r="E489" s="489"/>
      <c r="F489" s="489"/>
      <c r="G489" s="489"/>
      <c r="O489" s="490">
        <v>1228771.07</v>
      </c>
      <c r="P489" s="490"/>
    </row>
    <row r="490" spans="2:16" ht="3" customHeight="1" x14ac:dyDescent="0.25"/>
    <row r="491" spans="2:16" ht="10.5" customHeight="1" x14ac:dyDescent="0.25">
      <c r="B491" s="467" t="s">
        <v>449</v>
      </c>
      <c r="C491" s="467"/>
      <c r="D491" s="468" t="s">
        <v>450</v>
      </c>
      <c r="E491" s="468"/>
      <c r="F491" s="468"/>
      <c r="G491" s="468"/>
      <c r="O491" s="469">
        <v>0</v>
      </c>
      <c r="P491" s="469"/>
    </row>
    <row r="492" spans="2:16" ht="3" customHeight="1" x14ac:dyDescent="0.25"/>
    <row r="493" spans="2:16" ht="10.5" customHeight="1" x14ac:dyDescent="0.25">
      <c r="B493" s="484" t="s">
        <v>451</v>
      </c>
      <c r="C493" s="484"/>
      <c r="D493" s="485" t="s">
        <v>52</v>
      </c>
      <c r="E493" s="485"/>
      <c r="F493" s="485"/>
      <c r="G493" s="485"/>
      <c r="O493" s="486">
        <v>0</v>
      </c>
      <c r="P493" s="486"/>
    </row>
    <row r="494" spans="2:16" ht="3" customHeight="1" x14ac:dyDescent="0.25"/>
    <row r="495" spans="2:16" ht="10.5" customHeight="1" x14ac:dyDescent="0.25">
      <c r="B495" s="470" t="s">
        <v>452</v>
      </c>
      <c r="C495" s="470"/>
      <c r="D495" s="471" t="s">
        <v>453</v>
      </c>
      <c r="E495" s="471"/>
      <c r="F495" s="471"/>
      <c r="G495" s="471"/>
      <c r="H495" s="108" t="s">
        <v>55</v>
      </c>
      <c r="I495" s="472">
        <v>1</v>
      </c>
      <c r="J495" s="472"/>
      <c r="K495" s="473">
        <v>0</v>
      </c>
      <c r="L495" s="473"/>
      <c r="M495" s="473"/>
      <c r="N495" s="473"/>
      <c r="O495" s="472">
        <v>0</v>
      </c>
      <c r="P495" s="472"/>
    </row>
    <row r="496" spans="2:16" ht="3" customHeight="1" x14ac:dyDescent="0.25">
      <c r="K496" s="431"/>
      <c r="L496" s="431"/>
      <c r="M496" s="431"/>
      <c r="N496" s="431"/>
    </row>
    <row r="497" spans="2:16" ht="10.5" customHeight="1" x14ac:dyDescent="0.25">
      <c r="B497" s="470" t="s">
        <v>454</v>
      </c>
      <c r="C497" s="470"/>
      <c r="D497" s="471" t="s">
        <v>455</v>
      </c>
      <c r="E497" s="471"/>
      <c r="F497" s="471"/>
      <c r="G497" s="471"/>
      <c r="H497" s="108" t="s">
        <v>55</v>
      </c>
      <c r="I497" s="472">
        <v>1</v>
      </c>
      <c r="J497" s="472"/>
      <c r="K497" s="473">
        <v>0</v>
      </c>
      <c r="L497" s="473"/>
      <c r="M497" s="473"/>
      <c r="N497" s="473"/>
      <c r="O497" s="472">
        <v>0</v>
      </c>
      <c r="P497" s="472"/>
    </row>
    <row r="498" spans="2:16" ht="3" customHeight="1" x14ac:dyDescent="0.25">
      <c r="K498" s="431"/>
      <c r="L498" s="431"/>
      <c r="M498" s="431"/>
      <c r="N498" s="431"/>
    </row>
    <row r="499" spans="2:16" ht="10.5" customHeight="1" x14ac:dyDescent="0.25">
      <c r="B499" s="470" t="s">
        <v>456</v>
      </c>
      <c r="C499" s="470"/>
      <c r="D499" s="471" t="s">
        <v>457</v>
      </c>
      <c r="E499" s="471"/>
      <c r="F499" s="471"/>
      <c r="G499" s="471"/>
      <c r="H499" s="108" t="s">
        <v>55</v>
      </c>
      <c r="I499" s="472">
        <v>2</v>
      </c>
      <c r="J499" s="472"/>
      <c r="K499" s="473">
        <v>0</v>
      </c>
      <c r="L499" s="473"/>
      <c r="M499" s="473"/>
      <c r="N499" s="473"/>
      <c r="O499" s="472">
        <v>0</v>
      </c>
      <c r="P499" s="472"/>
    </row>
    <row r="500" spans="2:16" ht="3" customHeight="1" x14ac:dyDescent="0.25">
      <c r="K500" s="431"/>
      <c r="L500" s="431"/>
      <c r="M500" s="431"/>
      <c r="N500" s="431"/>
    </row>
    <row r="501" spans="2:16" ht="10.5" customHeight="1" x14ac:dyDescent="0.25">
      <c r="B501" s="470" t="s">
        <v>458</v>
      </c>
      <c r="C501" s="470"/>
      <c r="D501" s="471" t="s">
        <v>61</v>
      </c>
      <c r="E501" s="471"/>
      <c r="F501" s="471"/>
      <c r="G501" s="471"/>
      <c r="H501" s="108" t="s">
        <v>55</v>
      </c>
      <c r="I501" s="472">
        <v>2</v>
      </c>
      <c r="J501" s="472"/>
      <c r="K501" s="473">
        <v>0</v>
      </c>
      <c r="L501" s="473"/>
      <c r="M501" s="473"/>
      <c r="N501" s="473"/>
      <c r="O501" s="472">
        <v>0</v>
      </c>
      <c r="P501" s="472"/>
    </row>
    <row r="502" spans="2:16" ht="3" customHeight="1" x14ac:dyDescent="0.25">
      <c r="K502" s="431"/>
      <c r="L502" s="431"/>
      <c r="M502" s="431"/>
      <c r="N502" s="431"/>
    </row>
    <row r="503" spans="2:16" ht="10.5" customHeight="1" x14ac:dyDescent="0.25">
      <c r="B503" s="470" t="s">
        <v>459</v>
      </c>
      <c r="C503" s="470"/>
      <c r="D503" s="471" t="s">
        <v>63</v>
      </c>
      <c r="E503" s="471"/>
      <c r="F503" s="471"/>
      <c r="G503" s="471"/>
      <c r="H503" s="108" t="s">
        <v>55</v>
      </c>
      <c r="I503" s="472">
        <v>1</v>
      </c>
      <c r="J503" s="472"/>
      <c r="K503" s="473">
        <v>0</v>
      </c>
      <c r="L503" s="473"/>
      <c r="M503" s="473"/>
      <c r="N503" s="473"/>
      <c r="O503" s="472">
        <v>0</v>
      </c>
      <c r="P503" s="472"/>
    </row>
    <row r="504" spans="2:16" ht="3" customHeight="1" x14ac:dyDescent="0.25">
      <c r="K504" s="431"/>
      <c r="L504" s="431"/>
      <c r="M504" s="431"/>
      <c r="N504" s="431"/>
    </row>
    <row r="505" spans="2:16" ht="10.5" customHeight="1" x14ac:dyDescent="0.25">
      <c r="B505" s="470" t="s">
        <v>460</v>
      </c>
      <c r="C505" s="470"/>
      <c r="D505" s="471" t="s">
        <v>461</v>
      </c>
      <c r="E505" s="471"/>
      <c r="F505" s="471"/>
      <c r="G505" s="471"/>
      <c r="H505" s="108" t="s">
        <v>55</v>
      </c>
      <c r="I505" s="472">
        <v>1</v>
      </c>
      <c r="J505" s="472"/>
      <c r="K505" s="473">
        <v>0</v>
      </c>
      <c r="L505" s="473"/>
      <c r="M505" s="473"/>
      <c r="N505" s="473"/>
      <c r="O505" s="472">
        <v>0</v>
      </c>
      <c r="P505" s="472"/>
    </row>
    <row r="506" spans="2:16" ht="3" customHeight="1" x14ac:dyDescent="0.25">
      <c r="K506" s="431"/>
      <c r="L506" s="431"/>
      <c r="M506" s="431"/>
      <c r="N506" s="431">
        <v>0</v>
      </c>
    </row>
    <row r="507" spans="2:16" ht="10.5" customHeight="1" x14ac:dyDescent="0.25">
      <c r="B507" s="470" t="s">
        <v>462</v>
      </c>
      <c r="C507" s="470"/>
      <c r="D507" s="471" t="s">
        <v>463</v>
      </c>
      <c r="E507" s="471"/>
      <c r="F507" s="471"/>
      <c r="G507" s="471"/>
      <c r="H507" s="108" t="s">
        <v>55</v>
      </c>
      <c r="I507" s="472">
        <v>1</v>
      </c>
      <c r="J507" s="472"/>
      <c r="K507" s="473">
        <v>0</v>
      </c>
      <c r="L507" s="473"/>
      <c r="M507" s="473"/>
      <c r="N507" s="473"/>
      <c r="O507" s="472">
        <v>0</v>
      </c>
      <c r="P507" s="472"/>
    </row>
    <row r="508" spans="2:16" ht="3" customHeight="1" x14ac:dyDescent="0.25">
      <c r="K508" s="431"/>
      <c r="L508" s="431"/>
      <c r="M508" s="431"/>
      <c r="N508" s="431"/>
      <c r="P508" s="104">
        <v>0</v>
      </c>
    </row>
    <row r="509" spans="2:16" ht="10.5" customHeight="1" x14ac:dyDescent="0.25">
      <c r="B509" s="470" t="s">
        <v>464</v>
      </c>
      <c r="C509" s="470"/>
      <c r="D509" s="471" t="s">
        <v>465</v>
      </c>
      <c r="E509" s="471"/>
      <c r="F509" s="471"/>
      <c r="G509" s="471"/>
      <c r="H509" s="108" t="s">
        <v>55</v>
      </c>
      <c r="I509" s="472">
        <v>1</v>
      </c>
      <c r="J509" s="472"/>
      <c r="K509" s="473">
        <v>0</v>
      </c>
      <c r="L509" s="473"/>
      <c r="M509" s="473"/>
      <c r="N509" s="473"/>
      <c r="O509" s="472">
        <v>0</v>
      </c>
      <c r="P509" s="472"/>
    </row>
    <row r="510" spans="2:16" ht="3" customHeight="1" x14ac:dyDescent="0.25">
      <c r="K510" s="431"/>
      <c r="L510" s="431"/>
      <c r="M510" s="431"/>
      <c r="N510" s="431"/>
    </row>
    <row r="511" spans="2:16" ht="10.5" customHeight="1" x14ac:dyDescent="0.25">
      <c r="B511" s="470" t="s">
        <v>466</v>
      </c>
      <c r="C511" s="470"/>
      <c r="D511" s="471" t="s">
        <v>467</v>
      </c>
      <c r="E511" s="471"/>
      <c r="F511" s="471"/>
      <c r="G511" s="471"/>
      <c r="H511" s="108" t="s">
        <v>55</v>
      </c>
      <c r="I511" s="472">
        <v>1</v>
      </c>
      <c r="J511" s="472"/>
      <c r="K511" s="473">
        <v>0</v>
      </c>
      <c r="L511" s="473"/>
      <c r="M511" s="473"/>
      <c r="N511" s="473"/>
      <c r="O511" s="472">
        <v>0</v>
      </c>
      <c r="P511" s="472"/>
    </row>
    <row r="512" spans="2:16" ht="3" customHeight="1" x14ac:dyDescent="0.25">
      <c r="K512" s="431"/>
      <c r="L512" s="431"/>
      <c r="M512" s="431"/>
      <c r="N512" s="431"/>
    </row>
    <row r="513" spans="2:16" ht="10.5" customHeight="1" x14ac:dyDescent="0.25">
      <c r="B513" s="470" t="s">
        <v>468</v>
      </c>
      <c r="C513" s="470"/>
      <c r="D513" s="487" t="s">
        <v>469</v>
      </c>
      <c r="E513" s="487"/>
      <c r="F513" s="487"/>
      <c r="G513" s="487"/>
      <c r="H513" s="108" t="s">
        <v>55</v>
      </c>
      <c r="I513" s="472">
        <v>1</v>
      </c>
      <c r="J513" s="472"/>
      <c r="K513" s="473">
        <v>0</v>
      </c>
      <c r="L513" s="473"/>
      <c r="M513" s="473"/>
      <c r="N513" s="473"/>
      <c r="O513" s="472">
        <v>0</v>
      </c>
      <c r="P513" s="472"/>
    </row>
    <row r="514" spans="2:16" ht="8.25" customHeight="1" x14ac:dyDescent="0.25">
      <c r="D514" s="487"/>
      <c r="E514" s="487"/>
      <c r="F514" s="487"/>
      <c r="G514" s="487"/>
    </row>
    <row r="515" spans="2:16" ht="3" customHeight="1" x14ac:dyDescent="0.25"/>
    <row r="516" spans="2:16" ht="10.5" customHeight="1" x14ac:dyDescent="0.25">
      <c r="B516" s="484" t="s">
        <v>470</v>
      </c>
      <c r="C516" s="484"/>
      <c r="D516" s="485" t="s">
        <v>111</v>
      </c>
      <c r="E516" s="485"/>
      <c r="F516" s="485"/>
      <c r="G516" s="485"/>
      <c r="O516" s="486">
        <v>0</v>
      </c>
      <c r="P516" s="486"/>
    </row>
    <row r="517" spans="2:16" ht="3" customHeight="1" x14ac:dyDescent="0.25"/>
    <row r="518" spans="2:16" ht="10.5" customHeight="1" x14ac:dyDescent="0.25">
      <c r="B518" s="470" t="s">
        <v>471</v>
      </c>
      <c r="C518" s="470"/>
      <c r="D518" s="471" t="s">
        <v>472</v>
      </c>
      <c r="E518" s="471"/>
      <c r="F518" s="471"/>
      <c r="G518" s="471"/>
      <c r="H518" s="108" t="s">
        <v>55</v>
      </c>
      <c r="I518" s="472">
        <v>4</v>
      </c>
      <c r="J518" s="472"/>
      <c r="K518" s="473">
        <v>0</v>
      </c>
      <c r="L518" s="473"/>
      <c r="M518" s="473"/>
      <c r="N518" s="473"/>
      <c r="O518" s="472">
        <v>0</v>
      </c>
      <c r="P518" s="472"/>
    </row>
    <row r="519" spans="2:16" ht="3" customHeight="1" x14ac:dyDescent="0.25">
      <c r="K519" s="431"/>
      <c r="L519" s="431"/>
      <c r="M519" s="431"/>
      <c r="N519" s="431"/>
    </row>
    <row r="520" spans="2:16" ht="10.5" customHeight="1" x14ac:dyDescent="0.25">
      <c r="B520" s="470" t="s">
        <v>473</v>
      </c>
      <c r="C520" s="470"/>
      <c r="D520" s="471" t="s">
        <v>474</v>
      </c>
      <c r="E520" s="471"/>
      <c r="F520" s="471"/>
      <c r="G520" s="471"/>
      <c r="H520" s="108" t="s">
        <v>55</v>
      </c>
      <c r="I520" s="472">
        <v>32</v>
      </c>
      <c r="J520" s="472"/>
      <c r="K520" s="473">
        <v>0</v>
      </c>
      <c r="L520" s="473"/>
      <c r="M520" s="473"/>
      <c r="N520" s="473"/>
      <c r="O520" s="472">
        <v>0</v>
      </c>
      <c r="P520" s="472"/>
    </row>
    <row r="521" spans="2:16" ht="3" customHeight="1" x14ac:dyDescent="0.25">
      <c r="K521" s="431"/>
      <c r="L521" s="431"/>
      <c r="M521" s="431"/>
      <c r="N521" s="431"/>
    </row>
    <row r="522" spans="2:16" ht="10.5" customHeight="1" x14ac:dyDescent="0.25">
      <c r="B522" s="470" t="s">
        <v>475</v>
      </c>
      <c r="C522" s="470"/>
      <c r="D522" s="471" t="s">
        <v>117</v>
      </c>
      <c r="E522" s="471"/>
      <c r="F522" s="471"/>
      <c r="G522" s="471"/>
      <c r="H522" s="108" t="s">
        <v>55</v>
      </c>
      <c r="I522" s="472">
        <v>18</v>
      </c>
      <c r="J522" s="472"/>
      <c r="K522" s="473">
        <v>0</v>
      </c>
      <c r="L522" s="473"/>
      <c r="M522" s="473"/>
      <c r="N522" s="473"/>
      <c r="O522" s="472">
        <v>0</v>
      </c>
      <c r="P522" s="472"/>
    </row>
    <row r="523" spans="2:16" ht="3" customHeight="1" x14ac:dyDescent="0.25">
      <c r="K523" s="431"/>
      <c r="L523" s="431"/>
      <c r="M523" s="431"/>
      <c r="N523" s="431"/>
    </row>
    <row r="524" spans="2:16" ht="10.5" customHeight="1" x14ac:dyDescent="0.25">
      <c r="B524" s="470" t="s">
        <v>476</v>
      </c>
      <c r="C524" s="470"/>
      <c r="D524" s="471" t="s">
        <v>119</v>
      </c>
      <c r="E524" s="471"/>
      <c r="F524" s="471"/>
      <c r="G524" s="471"/>
      <c r="H524" s="108" t="s">
        <v>55</v>
      </c>
      <c r="I524" s="472">
        <v>144</v>
      </c>
      <c r="J524" s="472"/>
      <c r="K524" s="473">
        <v>0</v>
      </c>
      <c r="L524" s="473"/>
      <c r="M524" s="473"/>
      <c r="N524" s="473"/>
      <c r="O524" s="472">
        <v>0</v>
      </c>
      <c r="P524" s="472"/>
    </row>
    <row r="525" spans="2:16" ht="3" customHeight="1" x14ac:dyDescent="0.25"/>
    <row r="526" spans="2:16" ht="10.5" customHeight="1" x14ac:dyDescent="0.25">
      <c r="B526" s="484" t="s">
        <v>477</v>
      </c>
      <c r="C526" s="484"/>
      <c r="D526" s="485" t="s">
        <v>123</v>
      </c>
      <c r="E526" s="485"/>
      <c r="F526" s="485"/>
      <c r="G526" s="485"/>
      <c r="O526" s="486">
        <v>0</v>
      </c>
      <c r="P526" s="486"/>
    </row>
    <row r="527" spans="2:16" ht="3" customHeight="1" x14ac:dyDescent="0.25"/>
    <row r="528" spans="2:16" ht="10.5" customHeight="1" x14ac:dyDescent="0.25">
      <c r="B528" s="470" t="s">
        <v>478</v>
      </c>
      <c r="C528" s="470"/>
      <c r="D528" s="471" t="s">
        <v>125</v>
      </c>
      <c r="E528" s="471"/>
      <c r="F528" s="471"/>
      <c r="G528" s="471"/>
      <c r="H528" s="108" t="s">
        <v>55</v>
      </c>
      <c r="I528" s="472">
        <v>1</v>
      </c>
      <c r="J528" s="472"/>
      <c r="K528" s="473">
        <v>0</v>
      </c>
      <c r="L528" s="473"/>
      <c r="M528" s="473"/>
      <c r="N528" s="473"/>
      <c r="O528" s="472">
        <v>0</v>
      </c>
      <c r="P528" s="472"/>
    </row>
    <row r="529" spans="2:16" ht="3" customHeight="1" x14ac:dyDescent="0.25">
      <c r="K529" s="431"/>
      <c r="L529" s="431"/>
      <c r="M529" s="431"/>
      <c r="N529" s="431"/>
    </row>
    <row r="530" spans="2:16" ht="10.5" customHeight="1" x14ac:dyDescent="0.25">
      <c r="B530" s="470" t="s">
        <v>479</v>
      </c>
      <c r="C530" s="470"/>
      <c r="D530" s="471" t="s">
        <v>480</v>
      </c>
      <c r="E530" s="471"/>
      <c r="F530" s="471"/>
      <c r="G530" s="471"/>
      <c r="H530" s="108" t="s">
        <v>55</v>
      </c>
      <c r="I530" s="472">
        <v>4</v>
      </c>
      <c r="J530" s="472"/>
      <c r="K530" s="473">
        <v>0</v>
      </c>
      <c r="L530" s="473"/>
      <c r="M530" s="473"/>
      <c r="N530" s="473"/>
      <c r="O530" s="472">
        <v>0</v>
      </c>
      <c r="P530" s="472"/>
    </row>
    <row r="531" spans="2:16" ht="3" customHeight="1" x14ac:dyDescent="0.25">
      <c r="K531" s="431"/>
      <c r="L531" s="431"/>
      <c r="M531" s="431"/>
      <c r="N531" s="431"/>
    </row>
    <row r="532" spans="2:16" ht="10.5" customHeight="1" x14ac:dyDescent="0.25">
      <c r="B532" s="470" t="s">
        <v>481</v>
      </c>
      <c r="C532" s="470"/>
      <c r="D532" s="471" t="s">
        <v>482</v>
      </c>
      <c r="E532" s="471"/>
      <c r="F532" s="471"/>
      <c r="G532" s="471"/>
      <c r="H532" s="108" t="s">
        <v>55</v>
      </c>
      <c r="I532" s="472">
        <v>2</v>
      </c>
      <c r="J532" s="472"/>
      <c r="K532" s="473">
        <v>0</v>
      </c>
      <c r="L532" s="473"/>
      <c r="M532" s="473"/>
      <c r="N532" s="473"/>
      <c r="O532" s="472">
        <v>0</v>
      </c>
      <c r="P532" s="472"/>
    </row>
    <row r="533" spans="2:16" ht="3" customHeight="1" x14ac:dyDescent="0.25">
      <c r="K533" s="431"/>
      <c r="L533" s="431"/>
      <c r="M533" s="431"/>
      <c r="N533" s="431"/>
    </row>
    <row r="534" spans="2:16" ht="10.5" customHeight="1" x14ac:dyDescent="0.25">
      <c r="B534" s="470" t="s">
        <v>483</v>
      </c>
      <c r="C534" s="470"/>
      <c r="D534" s="471" t="s">
        <v>484</v>
      </c>
      <c r="E534" s="471"/>
      <c r="F534" s="471"/>
      <c r="G534" s="471"/>
      <c r="H534" s="108" t="s">
        <v>55</v>
      </c>
      <c r="I534" s="472">
        <v>2</v>
      </c>
      <c r="J534" s="472"/>
      <c r="K534" s="473">
        <v>0</v>
      </c>
      <c r="L534" s="473"/>
      <c r="M534" s="473"/>
      <c r="N534" s="473"/>
      <c r="O534" s="472">
        <v>0</v>
      </c>
      <c r="P534" s="472"/>
    </row>
    <row r="535" spans="2:16" ht="3" customHeight="1" x14ac:dyDescent="0.25">
      <c r="K535" s="431"/>
      <c r="L535" s="431"/>
      <c r="M535" s="431"/>
      <c r="N535" s="431"/>
    </row>
    <row r="536" spans="2:16" ht="10.5" customHeight="1" x14ac:dyDescent="0.25">
      <c r="B536" s="470" t="s">
        <v>485</v>
      </c>
      <c r="C536" s="470"/>
      <c r="D536" s="471" t="s">
        <v>486</v>
      </c>
      <c r="E536" s="471"/>
      <c r="F536" s="471"/>
      <c r="G536" s="471"/>
      <c r="H536" s="108" t="s">
        <v>55</v>
      </c>
      <c r="I536" s="472">
        <v>3</v>
      </c>
      <c r="J536" s="472"/>
      <c r="K536" s="473">
        <v>0</v>
      </c>
      <c r="L536" s="473"/>
      <c r="M536" s="473"/>
      <c r="N536" s="473"/>
      <c r="O536" s="472">
        <v>0</v>
      </c>
      <c r="P536" s="472"/>
    </row>
    <row r="537" spans="2:16" ht="10.5" customHeight="1" x14ac:dyDescent="0.25">
      <c r="B537" s="470" t="s">
        <v>487</v>
      </c>
      <c r="C537" s="470"/>
      <c r="D537" s="471" t="s">
        <v>488</v>
      </c>
      <c r="E537" s="471"/>
      <c r="F537" s="471"/>
      <c r="G537" s="471"/>
      <c r="H537" s="108" t="s">
        <v>55</v>
      </c>
      <c r="I537" s="472">
        <v>2</v>
      </c>
      <c r="J537" s="472"/>
      <c r="K537" s="473">
        <v>555.53</v>
      </c>
      <c r="L537" s="473"/>
      <c r="M537" s="473"/>
      <c r="N537" s="473"/>
      <c r="O537" s="472">
        <v>0</v>
      </c>
      <c r="P537" s="472"/>
    </row>
    <row r="538" spans="2:16" ht="3" customHeight="1" x14ac:dyDescent="0.25">
      <c r="K538" s="431"/>
      <c r="L538" s="431"/>
      <c r="M538" s="431"/>
      <c r="N538" s="431"/>
    </row>
    <row r="539" spans="2:16" ht="10.5" customHeight="1" x14ac:dyDescent="0.25">
      <c r="B539" s="470" t="s">
        <v>489</v>
      </c>
      <c r="C539" s="470"/>
      <c r="D539" s="471" t="s">
        <v>490</v>
      </c>
      <c r="E539" s="471"/>
      <c r="F539" s="471"/>
      <c r="G539" s="471"/>
      <c r="H539" s="108" t="s">
        <v>55</v>
      </c>
      <c r="I539" s="472">
        <v>1</v>
      </c>
      <c r="J539" s="472"/>
      <c r="K539" s="473">
        <v>0</v>
      </c>
      <c r="L539" s="473"/>
      <c r="M539" s="473"/>
      <c r="N539" s="473"/>
      <c r="O539" s="472">
        <v>0</v>
      </c>
      <c r="P539" s="472"/>
    </row>
    <row r="540" spans="2:16" ht="3" customHeight="1" x14ac:dyDescent="0.25">
      <c r="K540" s="431"/>
      <c r="L540" s="431"/>
      <c r="M540" s="431"/>
      <c r="N540" s="431"/>
    </row>
    <row r="541" spans="2:16" ht="10.5" customHeight="1" x14ac:dyDescent="0.25">
      <c r="B541" s="470" t="s">
        <v>491</v>
      </c>
      <c r="C541" s="470"/>
      <c r="D541" s="471" t="s">
        <v>492</v>
      </c>
      <c r="E541" s="471"/>
      <c r="F541" s="471"/>
      <c r="G541" s="471"/>
      <c r="H541" s="108" t="s">
        <v>55</v>
      </c>
      <c r="I541" s="472">
        <v>2</v>
      </c>
      <c r="J541" s="472"/>
      <c r="K541" s="473">
        <v>0</v>
      </c>
      <c r="L541" s="473"/>
      <c r="M541" s="473"/>
      <c r="N541" s="473"/>
      <c r="O541" s="472">
        <v>0</v>
      </c>
      <c r="P541" s="472"/>
    </row>
    <row r="542" spans="2:16" ht="3" customHeight="1" x14ac:dyDescent="0.25">
      <c r="K542" s="431"/>
      <c r="L542" s="431"/>
      <c r="M542" s="431"/>
      <c r="N542" s="431"/>
    </row>
    <row r="543" spans="2:16" ht="10.5" customHeight="1" x14ac:dyDescent="0.25">
      <c r="B543" s="470" t="s">
        <v>493</v>
      </c>
      <c r="C543" s="470"/>
      <c r="D543" s="471" t="s">
        <v>137</v>
      </c>
      <c r="E543" s="471"/>
      <c r="F543" s="471"/>
      <c r="G543" s="471"/>
      <c r="H543" s="108" t="s">
        <v>55</v>
      </c>
      <c r="I543" s="472">
        <v>3</v>
      </c>
      <c r="J543" s="472"/>
      <c r="K543" s="473">
        <v>0</v>
      </c>
      <c r="L543" s="473"/>
      <c r="M543" s="473"/>
      <c r="N543" s="473"/>
      <c r="O543" s="472">
        <v>0</v>
      </c>
      <c r="P543" s="472"/>
    </row>
    <row r="544" spans="2:16" ht="3" customHeight="1" x14ac:dyDescent="0.25">
      <c r="K544" s="431"/>
      <c r="L544" s="431"/>
      <c r="M544" s="431"/>
      <c r="N544" s="431"/>
    </row>
    <row r="545" spans="2:16" ht="10.5" customHeight="1" x14ac:dyDescent="0.25">
      <c r="B545" s="470" t="s">
        <v>494</v>
      </c>
      <c r="C545" s="470"/>
      <c r="D545" s="471" t="s">
        <v>141</v>
      </c>
      <c r="E545" s="471"/>
      <c r="F545" s="471"/>
      <c r="G545" s="471"/>
      <c r="H545" s="108" t="s">
        <v>55</v>
      </c>
      <c r="I545" s="472">
        <v>1</v>
      </c>
      <c r="J545" s="472"/>
      <c r="K545" s="473">
        <v>0</v>
      </c>
      <c r="L545" s="473"/>
      <c r="M545" s="473"/>
      <c r="N545" s="473"/>
      <c r="O545" s="472">
        <v>0</v>
      </c>
      <c r="P545" s="472"/>
    </row>
    <row r="546" spans="2:16" ht="3" customHeight="1" x14ac:dyDescent="0.25"/>
    <row r="547" spans="2:16" ht="10.5" customHeight="1" x14ac:dyDescent="0.25">
      <c r="B547" s="484" t="s">
        <v>495</v>
      </c>
      <c r="C547" s="484"/>
      <c r="D547" s="485" t="s">
        <v>145</v>
      </c>
      <c r="E547" s="485"/>
      <c r="F547" s="485"/>
      <c r="G547" s="485"/>
      <c r="O547" s="486">
        <v>0</v>
      </c>
      <c r="P547" s="486"/>
    </row>
    <row r="548" spans="2:16" ht="3" customHeight="1" x14ac:dyDescent="0.25"/>
    <row r="549" spans="2:16" ht="10.5" customHeight="1" x14ac:dyDescent="0.25">
      <c r="B549" s="470" t="s">
        <v>496</v>
      </c>
      <c r="C549" s="470"/>
      <c r="D549" s="471" t="s">
        <v>497</v>
      </c>
      <c r="E549" s="471"/>
      <c r="F549" s="471"/>
      <c r="G549" s="471"/>
      <c r="H549" s="108" t="s">
        <v>55</v>
      </c>
      <c r="I549" s="472">
        <v>3</v>
      </c>
      <c r="J549" s="472"/>
      <c r="K549" s="473">
        <v>0</v>
      </c>
      <c r="L549" s="473"/>
      <c r="M549" s="473"/>
      <c r="N549" s="473"/>
      <c r="O549" s="472">
        <v>0</v>
      </c>
      <c r="P549" s="472"/>
    </row>
    <row r="550" spans="2:16" ht="3" customHeight="1" x14ac:dyDescent="0.25">
      <c r="K550" s="431"/>
      <c r="L550" s="431"/>
      <c r="M550" s="431"/>
      <c r="N550" s="431"/>
    </row>
    <row r="551" spans="2:16" ht="10.5" customHeight="1" x14ac:dyDescent="0.25">
      <c r="B551" s="470" t="s">
        <v>498</v>
      </c>
      <c r="C551" s="470"/>
      <c r="D551" s="471" t="s">
        <v>499</v>
      </c>
      <c r="E551" s="471"/>
      <c r="F551" s="471"/>
      <c r="G551" s="471"/>
      <c r="H551" s="108" t="s">
        <v>55</v>
      </c>
      <c r="I551" s="472">
        <v>3</v>
      </c>
      <c r="J551" s="472"/>
      <c r="K551" s="473">
        <v>0</v>
      </c>
      <c r="L551" s="473"/>
      <c r="M551" s="473"/>
      <c r="N551" s="473"/>
      <c r="O551" s="472">
        <v>0</v>
      </c>
      <c r="P551" s="472"/>
    </row>
    <row r="552" spans="2:16" ht="3" customHeight="1" x14ac:dyDescent="0.25">
      <c r="K552" s="431"/>
      <c r="L552" s="431"/>
      <c r="M552" s="431"/>
      <c r="N552" s="431"/>
    </row>
    <row r="553" spans="2:16" ht="10.5" customHeight="1" x14ac:dyDescent="0.25">
      <c r="B553" s="470" t="s">
        <v>500</v>
      </c>
      <c r="C553" s="470"/>
      <c r="D553" s="471" t="s">
        <v>501</v>
      </c>
      <c r="E553" s="471"/>
      <c r="F553" s="471"/>
      <c r="G553" s="471"/>
      <c r="H553" s="108" t="s">
        <v>55</v>
      </c>
      <c r="I553" s="472">
        <v>2</v>
      </c>
      <c r="J553" s="472"/>
      <c r="K553" s="473">
        <v>0</v>
      </c>
      <c r="L553" s="473"/>
      <c r="M553" s="473"/>
      <c r="N553" s="473"/>
      <c r="O553" s="472">
        <v>0</v>
      </c>
      <c r="P553" s="472"/>
    </row>
    <row r="554" spans="2:16" ht="3" customHeight="1" x14ac:dyDescent="0.25">
      <c r="K554" s="431"/>
      <c r="L554" s="431"/>
      <c r="M554" s="431"/>
      <c r="N554" s="431"/>
    </row>
    <row r="555" spans="2:16" ht="10.5" customHeight="1" x14ac:dyDescent="0.25">
      <c r="B555" s="470" t="s">
        <v>502</v>
      </c>
      <c r="C555" s="470"/>
      <c r="D555" s="471" t="s">
        <v>503</v>
      </c>
      <c r="E555" s="471"/>
      <c r="F555" s="471"/>
      <c r="G555" s="471"/>
      <c r="H555" s="108" t="s">
        <v>55</v>
      </c>
      <c r="I555" s="472">
        <v>2</v>
      </c>
      <c r="J555" s="472"/>
      <c r="K555" s="473">
        <v>0</v>
      </c>
      <c r="L555" s="473"/>
      <c r="M555" s="473"/>
      <c r="N555" s="473"/>
      <c r="O555" s="472">
        <v>0</v>
      </c>
      <c r="P555" s="472"/>
    </row>
    <row r="556" spans="2:16" ht="3" customHeight="1" x14ac:dyDescent="0.25">
      <c r="K556" s="431"/>
      <c r="L556" s="431"/>
      <c r="M556" s="431"/>
      <c r="N556" s="431"/>
    </row>
    <row r="557" spans="2:16" ht="10.5" customHeight="1" x14ac:dyDescent="0.25">
      <c r="B557" s="470" t="s">
        <v>504</v>
      </c>
      <c r="C557" s="470"/>
      <c r="D557" s="471" t="s">
        <v>155</v>
      </c>
      <c r="E557" s="471"/>
      <c r="F557" s="471"/>
      <c r="G557" s="471"/>
      <c r="H557" s="108" t="s">
        <v>55</v>
      </c>
      <c r="I557" s="472">
        <v>3</v>
      </c>
      <c r="J557" s="472"/>
      <c r="K557" s="473">
        <v>0</v>
      </c>
      <c r="L557" s="473"/>
      <c r="M557" s="473"/>
      <c r="N557" s="473"/>
      <c r="O557" s="472">
        <v>0</v>
      </c>
      <c r="P557" s="472"/>
    </row>
    <row r="558" spans="2:16" ht="3" customHeight="1" x14ac:dyDescent="0.25">
      <c r="K558" s="431"/>
      <c r="L558" s="431"/>
      <c r="M558" s="431"/>
      <c r="N558" s="431"/>
    </row>
    <row r="559" spans="2:16" ht="10.5" customHeight="1" x14ac:dyDescent="0.25">
      <c r="B559" s="470" t="s">
        <v>505</v>
      </c>
      <c r="C559" s="470"/>
      <c r="D559" s="471" t="s">
        <v>506</v>
      </c>
      <c r="E559" s="471"/>
      <c r="F559" s="471"/>
      <c r="G559" s="471"/>
      <c r="H559" s="108" t="s">
        <v>55</v>
      </c>
      <c r="I559" s="472">
        <v>2</v>
      </c>
      <c r="J559" s="472"/>
      <c r="K559" s="473">
        <v>0</v>
      </c>
      <c r="L559" s="473"/>
      <c r="M559" s="473"/>
      <c r="N559" s="473"/>
      <c r="O559" s="472">
        <v>0</v>
      </c>
      <c r="P559" s="472"/>
    </row>
    <row r="560" spans="2:16" ht="3" customHeight="1" x14ac:dyDescent="0.25"/>
    <row r="561" spans="2:16" ht="10.5" customHeight="1" x14ac:dyDescent="0.25">
      <c r="B561" s="484" t="s">
        <v>507</v>
      </c>
      <c r="C561" s="484"/>
      <c r="D561" s="485" t="s">
        <v>159</v>
      </c>
      <c r="E561" s="485"/>
      <c r="F561" s="485"/>
      <c r="G561" s="485"/>
      <c r="O561" s="486">
        <v>0</v>
      </c>
      <c r="P561" s="486"/>
    </row>
    <row r="562" spans="2:16" ht="3" customHeight="1" x14ac:dyDescent="0.25"/>
    <row r="563" spans="2:16" ht="10.5" customHeight="1" x14ac:dyDescent="0.25">
      <c r="B563" s="470" t="s">
        <v>508</v>
      </c>
      <c r="C563" s="470"/>
      <c r="D563" s="471" t="s">
        <v>161</v>
      </c>
      <c r="E563" s="471"/>
      <c r="F563" s="471"/>
      <c r="G563" s="471"/>
      <c r="H563" s="108" t="s">
        <v>55</v>
      </c>
      <c r="I563" s="472">
        <v>1</v>
      </c>
      <c r="J563" s="472"/>
      <c r="K563" s="473">
        <v>0</v>
      </c>
      <c r="L563" s="473"/>
      <c r="M563" s="473"/>
      <c r="N563" s="473"/>
      <c r="O563" s="472">
        <v>0</v>
      </c>
      <c r="P563" s="472"/>
    </row>
    <row r="564" spans="2:16" ht="3" customHeight="1" x14ac:dyDescent="0.25">
      <c r="K564" s="431"/>
      <c r="L564" s="431"/>
      <c r="M564" s="431"/>
      <c r="N564" s="431"/>
    </row>
    <row r="565" spans="2:16" ht="10.5" customHeight="1" x14ac:dyDescent="0.25">
      <c r="B565" s="470" t="s">
        <v>509</v>
      </c>
      <c r="C565" s="470"/>
      <c r="D565" s="487" t="s">
        <v>510</v>
      </c>
      <c r="E565" s="487"/>
      <c r="F565" s="487"/>
      <c r="G565" s="487"/>
      <c r="H565" s="108" t="s">
        <v>55</v>
      </c>
      <c r="I565" s="472">
        <v>2</v>
      </c>
      <c r="J565" s="472"/>
      <c r="K565" s="473">
        <v>0</v>
      </c>
      <c r="L565" s="473"/>
      <c r="M565" s="473"/>
      <c r="N565" s="473"/>
      <c r="O565" s="472">
        <v>0</v>
      </c>
      <c r="P565" s="472"/>
    </row>
    <row r="566" spans="2:16" ht="8.25" customHeight="1" x14ac:dyDescent="0.25">
      <c r="D566" s="487"/>
      <c r="E566" s="487"/>
      <c r="F566" s="487"/>
      <c r="G566" s="487"/>
    </row>
    <row r="567" spans="2:16" ht="3" customHeight="1" x14ac:dyDescent="0.25"/>
    <row r="568" spans="2:16" ht="10.5" customHeight="1" x14ac:dyDescent="0.25">
      <c r="B568" s="484" t="s">
        <v>511</v>
      </c>
      <c r="C568" s="484"/>
      <c r="D568" s="485" t="s">
        <v>512</v>
      </c>
      <c r="E568" s="485"/>
      <c r="F568" s="485"/>
      <c r="G568" s="485"/>
      <c r="O568" s="486">
        <v>0</v>
      </c>
      <c r="P568" s="486"/>
    </row>
    <row r="569" spans="2:16" ht="3" customHeight="1" x14ac:dyDescent="0.25"/>
    <row r="570" spans="2:16" ht="10.5" customHeight="1" x14ac:dyDescent="0.25">
      <c r="B570" s="470" t="s">
        <v>513</v>
      </c>
      <c r="C570" s="470"/>
      <c r="D570" s="471" t="s">
        <v>514</v>
      </c>
      <c r="E570" s="471"/>
      <c r="F570" s="471"/>
      <c r="G570" s="471"/>
      <c r="H570" s="108" t="s">
        <v>55</v>
      </c>
      <c r="I570" s="472">
        <v>8</v>
      </c>
      <c r="J570" s="472"/>
      <c r="K570" s="473">
        <v>0</v>
      </c>
      <c r="L570" s="473"/>
      <c r="M570" s="473"/>
      <c r="N570" s="473"/>
      <c r="O570" s="472">
        <v>0</v>
      </c>
      <c r="P570" s="472"/>
    </row>
    <row r="571" spans="2:16" ht="3" customHeight="1" x14ac:dyDescent="0.25">
      <c r="K571" s="431"/>
      <c r="L571" s="431"/>
      <c r="M571" s="431"/>
      <c r="N571" s="431"/>
    </row>
    <row r="572" spans="2:16" ht="10.5" customHeight="1" x14ac:dyDescent="0.25">
      <c r="B572" s="470" t="s">
        <v>515</v>
      </c>
      <c r="C572" s="470"/>
      <c r="D572" s="471" t="s">
        <v>167</v>
      </c>
      <c r="E572" s="471"/>
      <c r="F572" s="471"/>
      <c r="G572" s="471"/>
      <c r="H572" s="108" t="s">
        <v>55</v>
      </c>
      <c r="I572" s="472">
        <v>1</v>
      </c>
      <c r="J572" s="472"/>
      <c r="K572" s="473">
        <v>0</v>
      </c>
      <c r="L572" s="473"/>
      <c r="M572" s="473"/>
      <c r="N572" s="473"/>
      <c r="O572" s="472">
        <v>0</v>
      </c>
      <c r="P572" s="472"/>
    </row>
    <row r="573" spans="2:16" ht="3" customHeight="1" x14ac:dyDescent="0.25">
      <c r="K573" s="431"/>
      <c r="L573" s="431"/>
      <c r="M573" s="431"/>
      <c r="N573" s="431"/>
    </row>
    <row r="574" spans="2:16" ht="10.5" customHeight="1" x14ac:dyDescent="0.25">
      <c r="B574" s="470" t="s">
        <v>516</v>
      </c>
      <c r="C574" s="470"/>
      <c r="D574" s="471" t="s">
        <v>169</v>
      </c>
      <c r="E574" s="471"/>
      <c r="F574" s="471"/>
      <c r="G574" s="471"/>
      <c r="H574" s="108" t="s">
        <v>55</v>
      </c>
      <c r="I574" s="472">
        <v>4</v>
      </c>
      <c r="J574" s="472"/>
      <c r="K574" s="473">
        <v>0</v>
      </c>
      <c r="L574" s="473"/>
      <c r="M574" s="473"/>
      <c r="N574" s="473"/>
      <c r="O574" s="472">
        <v>0</v>
      </c>
      <c r="P574" s="472"/>
    </row>
    <row r="575" spans="2:16" ht="3" customHeight="1" x14ac:dyDescent="0.25">
      <c r="K575" s="431"/>
      <c r="L575" s="431"/>
      <c r="M575" s="431"/>
      <c r="N575" s="431"/>
    </row>
    <row r="576" spans="2:16" ht="10.5" customHeight="1" x14ac:dyDescent="0.25">
      <c r="B576" s="470" t="s">
        <v>517</v>
      </c>
      <c r="C576" s="470"/>
      <c r="D576" s="471" t="s">
        <v>171</v>
      </c>
      <c r="E576" s="471"/>
      <c r="F576" s="471"/>
      <c r="G576" s="471"/>
      <c r="H576" s="108" t="s">
        <v>55</v>
      </c>
      <c r="I576" s="472">
        <v>2</v>
      </c>
      <c r="J576" s="472"/>
      <c r="K576" s="473">
        <v>0</v>
      </c>
      <c r="L576" s="473"/>
      <c r="M576" s="473"/>
      <c r="N576" s="473"/>
      <c r="O576" s="472">
        <v>0</v>
      </c>
      <c r="P576" s="472"/>
    </row>
    <row r="577" spans="2:16" ht="3" customHeight="1" x14ac:dyDescent="0.25">
      <c r="K577" s="431"/>
      <c r="L577" s="431"/>
      <c r="M577" s="431"/>
      <c r="N577" s="431"/>
    </row>
    <row r="578" spans="2:16" ht="10.5" customHeight="1" x14ac:dyDescent="0.25">
      <c r="B578" s="470" t="s">
        <v>518</v>
      </c>
      <c r="C578" s="470"/>
      <c r="D578" s="471" t="s">
        <v>173</v>
      </c>
      <c r="E578" s="471"/>
      <c r="F578" s="471"/>
      <c r="G578" s="471"/>
      <c r="H578" s="108" t="s">
        <v>55</v>
      </c>
      <c r="I578" s="472">
        <v>1</v>
      </c>
      <c r="J578" s="472"/>
      <c r="K578" s="473">
        <v>0</v>
      </c>
      <c r="L578" s="473"/>
      <c r="M578" s="473"/>
      <c r="N578" s="473"/>
      <c r="O578" s="472">
        <v>0</v>
      </c>
      <c r="P578" s="472"/>
    </row>
    <row r="579" spans="2:16" ht="3" customHeight="1" x14ac:dyDescent="0.25">
      <c r="K579" s="431"/>
      <c r="L579" s="431"/>
      <c r="M579" s="431"/>
      <c r="N579" s="431"/>
    </row>
    <row r="580" spans="2:16" ht="10.5" customHeight="1" x14ac:dyDescent="0.25">
      <c r="B580" s="470" t="s">
        <v>519</v>
      </c>
      <c r="C580" s="470"/>
      <c r="D580" s="471" t="s">
        <v>175</v>
      </c>
      <c r="E580" s="471"/>
      <c r="F580" s="471"/>
      <c r="G580" s="471"/>
      <c r="H580" s="108" t="s">
        <v>55</v>
      </c>
      <c r="I580" s="472">
        <v>2</v>
      </c>
      <c r="J580" s="472"/>
      <c r="K580" s="473">
        <v>0</v>
      </c>
      <c r="L580" s="473"/>
      <c r="M580" s="473"/>
      <c r="N580" s="473"/>
      <c r="O580" s="472">
        <v>0</v>
      </c>
      <c r="P580" s="472"/>
    </row>
    <row r="581" spans="2:16" ht="3" customHeight="1" x14ac:dyDescent="0.25">
      <c r="K581" s="431"/>
      <c r="L581" s="431"/>
      <c r="M581" s="431"/>
      <c r="N581" s="431"/>
    </row>
    <row r="582" spans="2:16" ht="10.5" customHeight="1" x14ac:dyDescent="0.25">
      <c r="B582" s="470" t="s">
        <v>520</v>
      </c>
      <c r="C582" s="470"/>
      <c r="D582" s="471" t="s">
        <v>177</v>
      </c>
      <c r="E582" s="471"/>
      <c r="F582" s="471"/>
      <c r="G582" s="471"/>
      <c r="H582" s="108" t="s">
        <v>55</v>
      </c>
      <c r="I582" s="472">
        <v>1</v>
      </c>
      <c r="J582" s="472"/>
      <c r="K582" s="473">
        <v>0</v>
      </c>
      <c r="L582" s="473"/>
      <c r="M582" s="473"/>
      <c r="N582" s="473"/>
      <c r="O582" s="472">
        <v>0</v>
      </c>
      <c r="P582" s="472"/>
    </row>
    <row r="583" spans="2:16" ht="3" customHeight="1" x14ac:dyDescent="0.25">
      <c r="K583" s="431"/>
      <c r="L583" s="431"/>
      <c r="M583" s="431"/>
      <c r="N583" s="431"/>
    </row>
    <row r="584" spans="2:16" ht="10.5" customHeight="1" x14ac:dyDescent="0.25">
      <c r="B584" s="470" t="s">
        <v>521</v>
      </c>
      <c r="C584" s="470"/>
      <c r="D584" s="471" t="s">
        <v>179</v>
      </c>
      <c r="E584" s="471"/>
      <c r="F584" s="471"/>
      <c r="G584" s="471"/>
      <c r="H584" s="108" t="s">
        <v>55</v>
      </c>
      <c r="I584" s="472">
        <v>1</v>
      </c>
      <c r="J584" s="472"/>
      <c r="K584" s="473">
        <v>0</v>
      </c>
      <c r="L584" s="473"/>
      <c r="M584" s="473"/>
      <c r="N584" s="473"/>
      <c r="O584" s="472">
        <v>0</v>
      </c>
      <c r="P584" s="472"/>
    </row>
    <row r="585" spans="2:16" ht="3" customHeight="1" x14ac:dyDescent="0.25">
      <c r="K585" s="431"/>
      <c r="L585" s="431"/>
      <c r="M585" s="431"/>
      <c r="N585" s="431"/>
    </row>
    <row r="586" spans="2:16" ht="10.5" customHeight="1" x14ac:dyDescent="0.25">
      <c r="B586" s="470" t="s">
        <v>522</v>
      </c>
      <c r="C586" s="470"/>
      <c r="D586" s="471" t="s">
        <v>523</v>
      </c>
      <c r="E586" s="471"/>
      <c r="F586" s="471"/>
      <c r="G586" s="471"/>
      <c r="H586" s="108" t="s">
        <v>55</v>
      </c>
      <c r="I586" s="472">
        <v>2</v>
      </c>
      <c r="J586" s="472"/>
      <c r="K586" s="473">
        <v>0</v>
      </c>
      <c r="L586" s="473"/>
      <c r="M586" s="473"/>
      <c r="N586" s="473"/>
      <c r="O586" s="472">
        <v>0</v>
      </c>
      <c r="P586" s="472"/>
    </row>
    <row r="587" spans="2:16" ht="3" customHeight="1" x14ac:dyDescent="0.25">
      <c r="N587" s="104">
        <v>0</v>
      </c>
    </row>
    <row r="588" spans="2:16" ht="10.5" customHeight="1" x14ac:dyDescent="0.25">
      <c r="B588" s="484" t="s">
        <v>524</v>
      </c>
      <c r="C588" s="484"/>
      <c r="D588" s="485" t="s">
        <v>525</v>
      </c>
      <c r="E588" s="485"/>
      <c r="F588" s="485"/>
      <c r="G588" s="485"/>
      <c r="O588" s="486">
        <v>0</v>
      </c>
      <c r="P588" s="486"/>
    </row>
    <row r="589" spans="2:16" ht="3" customHeight="1" x14ac:dyDescent="0.25"/>
    <row r="590" spans="2:16" ht="10.5" customHeight="1" x14ac:dyDescent="0.25">
      <c r="B590" s="470" t="s">
        <v>526</v>
      </c>
      <c r="C590" s="470"/>
      <c r="D590" s="471" t="s">
        <v>514</v>
      </c>
      <c r="E590" s="471"/>
      <c r="F590" s="471"/>
      <c r="G590" s="471"/>
      <c r="H590" s="108" t="s">
        <v>55</v>
      </c>
      <c r="I590" s="472">
        <v>4</v>
      </c>
      <c r="J590" s="472"/>
      <c r="K590" s="473">
        <v>0</v>
      </c>
      <c r="L590" s="473"/>
      <c r="M590" s="473"/>
      <c r="N590" s="473"/>
      <c r="O590" s="472">
        <v>0</v>
      </c>
      <c r="P590" s="472"/>
    </row>
    <row r="591" spans="2:16" ht="3" customHeight="1" x14ac:dyDescent="0.25">
      <c r="K591" s="431"/>
      <c r="L591" s="431"/>
      <c r="M591" s="431">
        <v>0</v>
      </c>
      <c r="N591" s="431"/>
    </row>
    <row r="592" spans="2:16" ht="10.5" customHeight="1" x14ac:dyDescent="0.25">
      <c r="B592" s="470" t="s">
        <v>527</v>
      </c>
      <c r="C592" s="470"/>
      <c r="D592" s="471" t="s">
        <v>169</v>
      </c>
      <c r="E592" s="471"/>
      <c r="F592" s="471"/>
      <c r="G592" s="471"/>
      <c r="H592" s="108" t="s">
        <v>55</v>
      </c>
      <c r="I592" s="472">
        <v>2</v>
      </c>
      <c r="J592" s="472"/>
      <c r="K592" s="473">
        <v>0</v>
      </c>
      <c r="L592" s="473"/>
      <c r="M592" s="473"/>
      <c r="N592" s="473"/>
      <c r="O592" s="472">
        <v>0</v>
      </c>
      <c r="P592" s="472"/>
    </row>
    <row r="593" spans="2:16" ht="3" customHeight="1" x14ac:dyDescent="0.25">
      <c r="K593" s="431"/>
      <c r="L593" s="431"/>
      <c r="M593" s="431"/>
      <c r="N593" s="431"/>
    </row>
    <row r="594" spans="2:16" ht="10.5" customHeight="1" x14ac:dyDescent="0.25">
      <c r="B594" s="470" t="s">
        <v>528</v>
      </c>
      <c r="C594" s="470"/>
      <c r="D594" s="471" t="s">
        <v>171</v>
      </c>
      <c r="E594" s="471"/>
      <c r="F594" s="471"/>
      <c r="G594" s="471"/>
      <c r="H594" s="108" t="s">
        <v>55</v>
      </c>
      <c r="I594" s="472">
        <v>1</v>
      </c>
      <c r="J594" s="472"/>
      <c r="K594" s="473">
        <v>0</v>
      </c>
      <c r="L594" s="473"/>
      <c r="M594" s="473"/>
      <c r="N594" s="473"/>
      <c r="O594" s="472">
        <v>0</v>
      </c>
      <c r="P594" s="472"/>
    </row>
    <row r="595" spans="2:16" ht="3" customHeight="1" x14ac:dyDescent="0.25">
      <c r="K595" s="431"/>
      <c r="L595" s="431"/>
      <c r="M595" s="431"/>
      <c r="N595" s="431"/>
    </row>
    <row r="596" spans="2:16" ht="10.5" customHeight="1" x14ac:dyDescent="0.25">
      <c r="B596" s="470" t="s">
        <v>529</v>
      </c>
      <c r="C596" s="470"/>
      <c r="D596" s="471" t="s">
        <v>179</v>
      </c>
      <c r="E596" s="471"/>
      <c r="F596" s="471"/>
      <c r="G596" s="471"/>
      <c r="H596" s="108" t="s">
        <v>55</v>
      </c>
      <c r="I596" s="472">
        <v>1</v>
      </c>
      <c r="J596" s="472"/>
      <c r="K596" s="473">
        <v>0</v>
      </c>
      <c r="L596" s="473"/>
      <c r="M596" s="473"/>
      <c r="N596" s="473"/>
      <c r="O596" s="472">
        <v>0</v>
      </c>
      <c r="P596" s="472"/>
    </row>
    <row r="597" spans="2:16" ht="3" customHeight="1" x14ac:dyDescent="0.25">
      <c r="K597" s="431"/>
      <c r="L597" s="431"/>
      <c r="M597" s="431"/>
      <c r="N597" s="431"/>
    </row>
    <row r="598" spans="2:16" ht="10.5" customHeight="1" x14ac:dyDescent="0.25">
      <c r="B598" s="470" t="s">
        <v>530</v>
      </c>
      <c r="C598" s="470"/>
      <c r="D598" s="471" t="s">
        <v>175</v>
      </c>
      <c r="E598" s="471"/>
      <c r="F598" s="471"/>
      <c r="G598" s="471"/>
      <c r="H598" s="108" t="s">
        <v>55</v>
      </c>
      <c r="I598" s="472">
        <v>2</v>
      </c>
      <c r="J598" s="472"/>
      <c r="K598" s="473">
        <v>0</v>
      </c>
      <c r="L598" s="473"/>
      <c r="M598" s="473"/>
      <c r="N598" s="473"/>
      <c r="O598" s="472">
        <v>0</v>
      </c>
      <c r="P598" s="472"/>
    </row>
    <row r="599" spans="2:16" ht="3" customHeight="1" x14ac:dyDescent="0.25">
      <c r="K599" s="431"/>
      <c r="L599" s="431"/>
      <c r="M599" s="431"/>
      <c r="N599" s="431"/>
    </row>
    <row r="600" spans="2:16" ht="10.5" customHeight="1" x14ac:dyDescent="0.25">
      <c r="B600" s="470" t="s">
        <v>531</v>
      </c>
      <c r="C600" s="470"/>
      <c r="D600" s="471" t="s">
        <v>532</v>
      </c>
      <c r="E600" s="471"/>
      <c r="F600" s="471"/>
      <c r="G600" s="471"/>
      <c r="H600" s="108" t="s">
        <v>55</v>
      </c>
      <c r="I600" s="472">
        <v>1</v>
      </c>
      <c r="J600" s="472"/>
      <c r="K600" s="473">
        <v>0</v>
      </c>
      <c r="L600" s="473"/>
      <c r="M600" s="473"/>
      <c r="N600" s="473"/>
      <c r="O600" s="472">
        <v>0</v>
      </c>
      <c r="P600" s="472"/>
    </row>
    <row r="601" spans="2:16" ht="3" customHeight="1" x14ac:dyDescent="0.25">
      <c r="K601" s="431"/>
      <c r="L601" s="431"/>
      <c r="M601" s="431"/>
      <c r="N601" s="431"/>
    </row>
    <row r="602" spans="2:16" ht="10.5" customHeight="1" x14ac:dyDescent="0.25">
      <c r="B602" s="470" t="s">
        <v>533</v>
      </c>
      <c r="C602" s="470"/>
      <c r="D602" s="471" t="s">
        <v>523</v>
      </c>
      <c r="E602" s="471"/>
      <c r="F602" s="471"/>
      <c r="G602" s="471"/>
      <c r="H602" s="108" t="s">
        <v>55</v>
      </c>
      <c r="I602" s="472">
        <v>2</v>
      </c>
      <c r="J602" s="472"/>
      <c r="K602" s="473">
        <v>0</v>
      </c>
      <c r="L602" s="473"/>
      <c r="M602" s="473"/>
      <c r="N602" s="473"/>
      <c r="O602" s="472">
        <v>0</v>
      </c>
      <c r="P602" s="472"/>
    </row>
    <row r="603" spans="2:16" ht="3" customHeight="1" x14ac:dyDescent="0.25"/>
    <row r="604" spans="2:16" ht="10.5" customHeight="1" x14ac:dyDescent="0.25">
      <c r="B604" s="484" t="s">
        <v>534</v>
      </c>
      <c r="C604" s="484"/>
      <c r="D604" s="485" t="s">
        <v>181</v>
      </c>
      <c r="E604" s="485"/>
      <c r="F604" s="485"/>
      <c r="G604" s="485"/>
      <c r="O604" s="486">
        <v>0</v>
      </c>
      <c r="P604" s="486"/>
    </row>
    <row r="605" spans="2:16" ht="3" customHeight="1" x14ac:dyDescent="0.25"/>
    <row r="606" spans="2:16" ht="10.5" customHeight="1" x14ac:dyDescent="0.25">
      <c r="B606" s="470" t="s">
        <v>535</v>
      </c>
      <c r="C606" s="470"/>
      <c r="D606" s="471" t="s">
        <v>536</v>
      </c>
      <c r="E606" s="471"/>
      <c r="F606" s="471"/>
      <c r="G606" s="471"/>
      <c r="H606" s="108" t="s">
        <v>55</v>
      </c>
      <c r="I606" s="472">
        <v>1</v>
      </c>
      <c r="J606" s="472"/>
      <c r="K606" s="473">
        <v>0</v>
      </c>
      <c r="L606" s="473"/>
      <c r="M606" s="473"/>
      <c r="N606" s="473"/>
      <c r="O606" s="472">
        <v>0</v>
      </c>
      <c r="P606" s="472"/>
    </row>
    <row r="607" spans="2:16" ht="3" customHeight="1" x14ac:dyDescent="0.25">
      <c r="K607" s="431"/>
      <c r="L607" s="431"/>
      <c r="M607" s="431"/>
      <c r="N607" s="431"/>
    </row>
    <row r="608" spans="2:16" ht="10.5" customHeight="1" x14ac:dyDescent="0.25">
      <c r="B608" s="470" t="s">
        <v>537</v>
      </c>
      <c r="C608" s="470"/>
      <c r="D608" s="471" t="s">
        <v>538</v>
      </c>
      <c r="E608" s="471"/>
      <c r="F608" s="471"/>
      <c r="G608" s="471"/>
      <c r="H608" s="108" t="s">
        <v>55</v>
      </c>
      <c r="I608" s="472">
        <v>1</v>
      </c>
      <c r="J608" s="472"/>
      <c r="K608" s="473">
        <v>0</v>
      </c>
      <c r="L608" s="473"/>
      <c r="M608" s="473"/>
      <c r="N608" s="473"/>
      <c r="O608" s="472">
        <v>0</v>
      </c>
      <c r="P608" s="472"/>
    </row>
    <row r="609" spans="2:16" ht="3" customHeight="1" x14ac:dyDescent="0.25"/>
    <row r="610" spans="2:16" ht="10.5" customHeight="1" x14ac:dyDescent="0.25">
      <c r="B610" s="484" t="s">
        <v>539</v>
      </c>
      <c r="C610" s="484"/>
      <c r="D610" s="485" t="s">
        <v>540</v>
      </c>
      <c r="E610" s="485"/>
      <c r="F610" s="485"/>
      <c r="G610" s="485"/>
      <c r="O610" s="486">
        <v>0</v>
      </c>
      <c r="P610" s="486"/>
    </row>
    <row r="611" spans="2:16" ht="3" customHeight="1" x14ac:dyDescent="0.25"/>
    <row r="612" spans="2:16" ht="10.5" customHeight="1" x14ac:dyDescent="0.25">
      <c r="B612" s="470" t="s">
        <v>541</v>
      </c>
      <c r="C612" s="470"/>
      <c r="D612" s="471" t="s">
        <v>253</v>
      </c>
      <c r="E612" s="471"/>
      <c r="F612" s="471"/>
      <c r="G612" s="471"/>
      <c r="H612" s="108" t="s">
        <v>55</v>
      </c>
      <c r="I612" s="472">
        <v>1</v>
      </c>
      <c r="J612" s="472"/>
      <c r="K612" s="473">
        <v>0</v>
      </c>
      <c r="L612" s="473"/>
      <c r="M612" s="473"/>
      <c r="N612" s="473"/>
      <c r="O612" s="472">
        <v>0</v>
      </c>
      <c r="P612" s="472"/>
    </row>
    <row r="613" spans="2:16" ht="3" customHeight="1" x14ac:dyDescent="0.25"/>
    <row r="614" spans="2:16" ht="10.5" customHeight="1" x14ac:dyDescent="0.25">
      <c r="B614" s="467" t="s">
        <v>542</v>
      </c>
      <c r="C614" s="467"/>
      <c r="D614" s="468" t="s">
        <v>543</v>
      </c>
      <c r="E614" s="468"/>
      <c r="F614" s="468"/>
      <c r="G614" s="468"/>
      <c r="O614" s="469">
        <v>0</v>
      </c>
      <c r="P614" s="469"/>
    </row>
    <row r="615" spans="2:16" ht="3" customHeight="1" x14ac:dyDescent="0.25"/>
    <row r="616" spans="2:16" ht="10.5" customHeight="1" x14ac:dyDescent="0.25">
      <c r="B616" s="484" t="s">
        <v>544</v>
      </c>
      <c r="C616" s="484"/>
      <c r="D616" s="485" t="s">
        <v>52</v>
      </c>
      <c r="E616" s="485"/>
      <c r="F616" s="485"/>
      <c r="G616" s="485"/>
      <c r="O616" s="486">
        <v>0</v>
      </c>
      <c r="P616" s="486"/>
    </row>
    <row r="617" spans="2:16" ht="3" customHeight="1" x14ac:dyDescent="0.25"/>
    <row r="618" spans="2:16" ht="10.5" customHeight="1" x14ac:dyDescent="0.25">
      <c r="B618" s="470" t="s">
        <v>545</v>
      </c>
      <c r="C618" s="470"/>
      <c r="D618" s="471" t="s">
        <v>453</v>
      </c>
      <c r="E618" s="471"/>
      <c r="F618" s="471"/>
      <c r="G618" s="471"/>
      <c r="H618" s="108" t="s">
        <v>55</v>
      </c>
      <c r="I618" s="472">
        <v>1</v>
      </c>
      <c r="J618" s="472"/>
      <c r="K618" s="473">
        <v>0</v>
      </c>
      <c r="L618" s="473"/>
      <c r="M618" s="473"/>
      <c r="N618" s="473"/>
      <c r="O618" s="472">
        <v>0</v>
      </c>
      <c r="P618" s="472"/>
    </row>
    <row r="619" spans="2:16" ht="3" customHeight="1" x14ac:dyDescent="0.25">
      <c r="K619" s="431"/>
      <c r="L619" s="431"/>
      <c r="M619" s="431"/>
      <c r="N619" s="431"/>
    </row>
    <row r="620" spans="2:16" ht="10.5" customHeight="1" x14ac:dyDescent="0.25">
      <c r="B620" s="470" t="s">
        <v>546</v>
      </c>
      <c r="C620" s="470"/>
      <c r="D620" s="471" t="s">
        <v>455</v>
      </c>
      <c r="E620" s="471"/>
      <c r="F620" s="471"/>
      <c r="G620" s="471"/>
      <c r="H620" s="108" t="s">
        <v>55</v>
      </c>
      <c r="I620" s="472">
        <v>1</v>
      </c>
      <c r="J620" s="472"/>
      <c r="K620" s="473">
        <v>0</v>
      </c>
      <c r="L620" s="473"/>
      <c r="M620" s="473"/>
      <c r="N620" s="473"/>
      <c r="O620" s="472">
        <v>0</v>
      </c>
      <c r="P620" s="472"/>
    </row>
    <row r="621" spans="2:16" ht="3" customHeight="1" x14ac:dyDescent="0.25">
      <c r="K621" s="431"/>
      <c r="L621" s="431"/>
      <c r="M621" s="431"/>
      <c r="N621" s="431"/>
    </row>
    <row r="622" spans="2:16" ht="10.5" customHeight="1" x14ac:dyDescent="0.25">
      <c r="B622" s="470" t="s">
        <v>547</v>
      </c>
      <c r="C622" s="470"/>
      <c r="D622" s="471" t="s">
        <v>457</v>
      </c>
      <c r="E622" s="471"/>
      <c r="F622" s="471"/>
      <c r="G622" s="471"/>
      <c r="H622" s="108" t="s">
        <v>55</v>
      </c>
      <c r="I622" s="472">
        <v>2</v>
      </c>
      <c r="J622" s="472"/>
      <c r="K622" s="473">
        <v>0</v>
      </c>
      <c r="L622" s="473"/>
      <c r="M622" s="473"/>
      <c r="N622" s="473"/>
      <c r="O622" s="472">
        <v>0</v>
      </c>
      <c r="P622" s="472"/>
    </row>
    <row r="623" spans="2:16" ht="3" customHeight="1" x14ac:dyDescent="0.25">
      <c r="K623" s="431"/>
      <c r="L623" s="431"/>
      <c r="M623" s="431"/>
      <c r="N623" s="431"/>
    </row>
    <row r="624" spans="2:16" ht="10.5" customHeight="1" x14ac:dyDescent="0.25">
      <c r="B624" s="470" t="s">
        <v>548</v>
      </c>
      <c r="C624" s="470"/>
      <c r="D624" s="471" t="s">
        <v>61</v>
      </c>
      <c r="E624" s="471"/>
      <c r="F624" s="471"/>
      <c r="G624" s="471"/>
      <c r="H624" s="108" t="s">
        <v>55</v>
      </c>
      <c r="I624" s="472">
        <v>2</v>
      </c>
      <c r="J624" s="472"/>
      <c r="K624" s="473">
        <v>0</v>
      </c>
      <c r="L624" s="473"/>
      <c r="M624" s="473"/>
      <c r="N624" s="473"/>
      <c r="O624" s="472">
        <v>0</v>
      </c>
      <c r="P624" s="472"/>
    </row>
    <row r="625" spans="2:16" ht="3" customHeight="1" x14ac:dyDescent="0.25">
      <c r="K625" s="431"/>
      <c r="L625" s="431"/>
      <c r="M625" s="431"/>
      <c r="N625" s="431"/>
    </row>
    <row r="626" spans="2:16" ht="10.5" customHeight="1" x14ac:dyDescent="0.25">
      <c r="B626" s="470" t="s">
        <v>549</v>
      </c>
      <c r="C626" s="470"/>
      <c r="D626" s="471" t="s">
        <v>63</v>
      </c>
      <c r="E626" s="471"/>
      <c r="F626" s="471"/>
      <c r="G626" s="471"/>
      <c r="H626" s="108" t="s">
        <v>55</v>
      </c>
      <c r="I626" s="472">
        <v>1</v>
      </c>
      <c r="J626" s="472"/>
      <c r="K626" s="473">
        <v>0</v>
      </c>
      <c r="L626" s="473"/>
      <c r="M626" s="473"/>
      <c r="N626" s="473"/>
      <c r="O626" s="472">
        <v>0</v>
      </c>
      <c r="P626" s="472"/>
    </row>
    <row r="627" spans="2:16" ht="3" customHeight="1" x14ac:dyDescent="0.25">
      <c r="K627" s="431"/>
      <c r="L627" s="431"/>
      <c r="M627" s="431"/>
      <c r="N627" s="431"/>
    </row>
    <row r="628" spans="2:16" ht="10.5" customHeight="1" x14ac:dyDescent="0.25">
      <c r="B628" s="470" t="s">
        <v>550</v>
      </c>
      <c r="C628" s="470"/>
      <c r="D628" s="471" t="s">
        <v>461</v>
      </c>
      <c r="E628" s="471"/>
      <c r="F628" s="471"/>
      <c r="G628" s="471"/>
      <c r="H628" s="108" t="s">
        <v>55</v>
      </c>
      <c r="I628" s="472">
        <v>1</v>
      </c>
      <c r="J628" s="472"/>
      <c r="K628" s="473">
        <v>0</v>
      </c>
      <c r="L628" s="473"/>
      <c r="M628" s="473"/>
      <c r="N628" s="473"/>
      <c r="O628" s="472">
        <v>0</v>
      </c>
      <c r="P628" s="472"/>
    </row>
    <row r="629" spans="2:16" ht="3" customHeight="1" x14ac:dyDescent="0.25">
      <c r="K629" s="431"/>
      <c r="L629" s="431"/>
      <c r="M629" s="431"/>
      <c r="N629" s="431"/>
    </row>
    <row r="630" spans="2:16" ht="10.5" customHeight="1" x14ac:dyDescent="0.25">
      <c r="B630" s="470" t="s">
        <v>551</v>
      </c>
      <c r="C630" s="470"/>
      <c r="D630" s="471" t="s">
        <v>463</v>
      </c>
      <c r="E630" s="471"/>
      <c r="F630" s="471"/>
      <c r="G630" s="471"/>
      <c r="H630" s="108" t="s">
        <v>55</v>
      </c>
      <c r="I630" s="472">
        <v>1</v>
      </c>
      <c r="J630" s="472"/>
      <c r="K630" s="473">
        <v>0</v>
      </c>
      <c r="L630" s="473"/>
      <c r="M630" s="473"/>
      <c r="N630" s="473"/>
      <c r="O630" s="472">
        <v>0</v>
      </c>
      <c r="P630" s="472"/>
    </row>
    <row r="631" spans="2:16" ht="3" customHeight="1" x14ac:dyDescent="0.25">
      <c r="K631" s="431"/>
      <c r="L631" s="431"/>
      <c r="M631" s="431"/>
      <c r="N631" s="431"/>
    </row>
    <row r="632" spans="2:16" ht="10.5" customHeight="1" x14ac:dyDescent="0.25">
      <c r="B632" s="470" t="s">
        <v>552</v>
      </c>
      <c r="C632" s="470"/>
      <c r="D632" s="471" t="s">
        <v>465</v>
      </c>
      <c r="E632" s="471"/>
      <c r="F632" s="471"/>
      <c r="G632" s="471"/>
      <c r="H632" s="108" t="s">
        <v>55</v>
      </c>
      <c r="I632" s="472">
        <v>1</v>
      </c>
      <c r="J632" s="472"/>
      <c r="K632" s="473">
        <v>0</v>
      </c>
      <c r="L632" s="473"/>
      <c r="M632" s="473"/>
      <c r="N632" s="473"/>
      <c r="O632" s="472">
        <v>0</v>
      </c>
      <c r="P632" s="472"/>
    </row>
    <row r="633" spans="2:16" ht="3" customHeight="1" x14ac:dyDescent="0.25">
      <c r="K633" s="431"/>
      <c r="L633" s="431"/>
      <c r="M633" s="431"/>
      <c r="N633" s="431"/>
    </row>
    <row r="634" spans="2:16" ht="10.5" customHeight="1" x14ac:dyDescent="0.25">
      <c r="B634" s="470" t="s">
        <v>553</v>
      </c>
      <c r="C634" s="470"/>
      <c r="D634" s="471" t="s">
        <v>467</v>
      </c>
      <c r="E634" s="471"/>
      <c r="F634" s="471"/>
      <c r="G634" s="471"/>
      <c r="H634" s="108" t="s">
        <v>55</v>
      </c>
      <c r="I634" s="472">
        <v>1</v>
      </c>
      <c r="J634" s="472"/>
      <c r="K634" s="473">
        <v>0</v>
      </c>
      <c r="L634" s="473"/>
      <c r="M634" s="473"/>
      <c r="N634" s="473"/>
      <c r="O634" s="472">
        <v>0</v>
      </c>
      <c r="P634" s="472"/>
    </row>
    <row r="635" spans="2:16" ht="3" customHeight="1" x14ac:dyDescent="0.25">
      <c r="K635" s="431"/>
      <c r="L635" s="431"/>
      <c r="M635" s="431"/>
      <c r="N635" s="431"/>
    </row>
    <row r="636" spans="2:16" ht="10.5" customHeight="1" x14ac:dyDescent="0.25">
      <c r="B636" s="470" t="s">
        <v>554</v>
      </c>
      <c r="C636" s="470"/>
      <c r="D636" s="487" t="s">
        <v>469</v>
      </c>
      <c r="E636" s="487"/>
      <c r="F636" s="487"/>
      <c r="G636" s="487"/>
      <c r="H636" s="108" t="s">
        <v>55</v>
      </c>
      <c r="I636" s="472">
        <v>1</v>
      </c>
      <c r="J636" s="472"/>
      <c r="K636" s="473">
        <v>0</v>
      </c>
      <c r="L636" s="473"/>
      <c r="M636" s="473"/>
      <c r="N636" s="473"/>
      <c r="O636" s="472">
        <v>0</v>
      </c>
      <c r="P636" s="472"/>
    </row>
    <row r="637" spans="2:16" ht="8.25" customHeight="1" x14ac:dyDescent="0.25">
      <c r="D637" s="487"/>
      <c r="E637" s="487"/>
      <c r="F637" s="487"/>
      <c r="G637" s="487"/>
    </row>
    <row r="638" spans="2:16" ht="3" customHeight="1" x14ac:dyDescent="0.25"/>
    <row r="639" spans="2:16" ht="10.5" customHeight="1" x14ac:dyDescent="0.25">
      <c r="B639" s="484" t="s">
        <v>555</v>
      </c>
      <c r="C639" s="484"/>
      <c r="D639" s="485" t="s">
        <v>111</v>
      </c>
      <c r="E639" s="485"/>
      <c r="F639" s="485"/>
      <c r="G639" s="485"/>
      <c r="O639" s="486">
        <v>0</v>
      </c>
      <c r="P639" s="486"/>
    </row>
    <row r="640" spans="2:16" ht="3" customHeight="1" x14ac:dyDescent="0.25"/>
    <row r="641" spans="2:16" ht="10.5" customHeight="1" x14ac:dyDescent="0.25">
      <c r="B641" s="470" t="s">
        <v>556</v>
      </c>
      <c r="C641" s="470"/>
      <c r="D641" s="471" t="s">
        <v>472</v>
      </c>
      <c r="E641" s="471"/>
      <c r="F641" s="471"/>
      <c r="G641" s="471"/>
      <c r="H641" s="108" t="s">
        <v>55</v>
      </c>
      <c r="I641" s="472">
        <v>4</v>
      </c>
      <c r="J641" s="472"/>
      <c r="K641" s="473">
        <v>0</v>
      </c>
      <c r="L641" s="473"/>
      <c r="M641" s="473"/>
      <c r="N641" s="473"/>
      <c r="O641" s="472">
        <v>0</v>
      </c>
      <c r="P641" s="472"/>
    </row>
    <row r="642" spans="2:16" ht="10.5" customHeight="1" x14ac:dyDescent="0.25">
      <c r="B642" s="470" t="s">
        <v>557</v>
      </c>
      <c r="C642" s="470"/>
      <c r="D642" s="471" t="s">
        <v>474</v>
      </c>
      <c r="E642" s="471"/>
      <c r="F642" s="471"/>
      <c r="G642" s="471"/>
      <c r="H642" s="108" t="s">
        <v>55</v>
      </c>
      <c r="I642" s="472">
        <v>32</v>
      </c>
      <c r="J642" s="472"/>
      <c r="K642" s="473">
        <v>0</v>
      </c>
      <c r="L642" s="473"/>
      <c r="M642" s="473"/>
      <c r="N642" s="473"/>
      <c r="O642" s="472">
        <v>0</v>
      </c>
      <c r="P642" s="472"/>
    </row>
    <row r="643" spans="2:16" ht="3" customHeight="1" x14ac:dyDescent="0.25">
      <c r="K643" s="431"/>
      <c r="L643" s="431"/>
      <c r="M643" s="431"/>
      <c r="N643" s="431"/>
    </row>
    <row r="644" spans="2:16" ht="10.5" customHeight="1" x14ac:dyDescent="0.25">
      <c r="B644" s="470" t="s">
        <v>558</v>
      </c>
      <c r="C644" s="470"/>
      <c r="D644" s="471" t="s">
        <v>117</v>
      </c>
      <c r="E644" s="471"/>
      <c r="F644" s="471"/>
      <c r="G644" s="471"/>
      <c r="H644" s="108" t="s">
        <v>55</v>
      </c>
      <c r="I644" s="472">
        <v>18</v>
      </c>
      <c r="J644" s="472"/>
      <c r="K644" s="473">
        <v>0</v>
      </c>
      <c r="L644" s="473"/>
      <c r="M644" s="473"/>
      <c r="N644" s="473"/>
      <c r="O644" s="472">
        <v>0</v>
      </c>
      <c r="P644" s="472"/>
    </row>
    <row r="645" spans="2:16" ht="3" customHeight="1" x14ac:dyDescent="0.25">
      <c r="K645" s="431"/>
      <c r="L645" s="431"/>
      <c r="M645" s="431"/>
      <c r="N645" s="431"/>
    </row>
    <row r="646" spans="2:16" ht="10.5" customHeight="1" x14ac:dyDescent="0.25">
      <c r="B646" s="470" t="s">
        <v>559</v>
      </c>
      <c r="C646" s="470"/>
      <c r="D646" s="471" t="s">
        <v>119</v>
      </c>
      <c r="E646" s="471"/>
      <c r="F646" s="471"/>
      <c r="G646" s="471"/>
      <c r="H646" s="108" t="s">
        <v>55</v>
      </c>
      <c r="I646" s="472">
        <v>144</v>
      </c>
      <c r="J646" s="472"/>
      <c r="K646" s="473">
        <v>0</v>
      </c>
      <c r="L646" s="473"/>
      <c r="M646" s="473"/>
      <c r="N646" s="473"/>
      <c r="O646" s="472">
        <v>0</v>
      </c>
      <c r="P646" s="472"/>
    </row>
    <row r="647" spans="2:16" ht="3" customHeight="1" x14ac:dyDescent="0.25"/>
    <row r="648" spans="2:16" ht="10.5" customHeight="1" x14ac:dyDescent="0.25">
      <c r="B648" s="484" t="s">
        <v>560</v>
      </c>
      <c r="C648" s="484"/>
      <c r="D648" s="485" t="s">
        <v>123</v>
      </c>
      <c r="E648" s="485"/>
      <c r="F648" s="485"/>
      <c r="G648" s="485"/>
      <c r="O648" s="486">
        <v>0</v>
      </c>
      <c r="P648" s="486"/>
    </row>
    <row r="649" spans="2:16" ht="3" customHeight="1" x14ac:dyDescent="0.25"/>
    <row r="650" spans="2:16" ht="10.5" customHeight="1" x14ac:dyDescent="0.25">
      <c r="B650" s="470" t="s">
        <v>561</v>
      </c>
      <c r="C650" s="470"/>
      <c r="D650" s="471" t="s">
        <v>125</v>
      </c>
      <c r="E650" s="471"/>
      <c r="F650" s="471"/>
      <c r="G650" s="471"/>
      <c r="H650" s="108" t="s">
        <v>55</v>
      </c>
      <c r="I650" s="472">
        <v>1</v>
      </c>
      <c r="J650" s="472"/>
      <c r="K650" s="473">
        <v>0</v>
      </c>
      <c r="L650" s="473"/>
      <c r="M650" s="473"/>
      <c r="N650" s="473"/>
      <c r="O650" s="472">
        <v>0</v>
      </c>
      <c r="P650" s="472"/>
    </row>
    <row r="651" spans="2:16" ht="3" customHeight="1" x14ac:dyDescent="0.25">
      <c r="K651" s="431"/>
      <c r="L651" s="431"/>
      <c r="M651" s="431"/>
      <c r="N651" s="431"/>
    </row>
    <row r="652" spans="2:16" ht="10.5" customHeight="1" x14ac:dyDescent="0.25">
      <c r="B652" s="470" t="s">
        <v>562</v>
      </c>
      <c r="C652" s="470"/>
      <c r="D652" s="471" t="s">
        <v>480</v>
      </c>
      <c r="E652" s="471"/>
      <c r="F652" s="471"/>
      <c r="G652" s="471"/>
      <c r="H652" s="108" t="s">
        <v>55</v>
      </c>
      <c r="I652" s="472">
        <v>4</v>
      </c>
      <c r="J652" s="472"/>
      <c r="K652" s="473">
        <v>0</v>
      </c>
      <c r="L652" s="473"/>
      <c r="M652" s="473"/>
      <c r="N652" s="473"/>
      <c r="O652" s="472">
        <v>0</v>
      </c>
      <c r="P652" s="472"/>
    </row>
    <row r="653" spans="2:16" ht="3" customHeight="1" x14ac:dyDescent="0.25">
      <c r="K653" s="431"/>
      <c r="L653" s="431"/>
      <c r="M653" s="431"/>
      <c r="N653" s="431"/>
    </row>
    <row r="654" spans="2:16" ht="10.5" customHeight="1" x14ac:dyDescent="0.25">
      <c r="B654" s="470" t="s">
        <v>563</v>
      </c>
      <c r="C654" s="470"/>
      <c r="D654" s="471" t="s">
        <v>482</v>
      </c>
      <c r="E654" s="471"/>
      <c r="F654" s="471"/>
      <c r="G654" s="471"/>
      <c r="H654" s="108" t="s">
        <v>55</v>
      </c>
      <c r="I654" s="472">
        <v>2</v>
      </c>
      <c r="J654" s="472"/>
      <c r="K654" s="473">
        <v>0</v>
      </c>
      <c r="L654" s="473"/>
      <c r="M654" s="473"/>
      <c r="N654" s="473"/>
      <c r="O654" s="472">
        <v>0</v>
      </c>
      <c r="P654" s="472"/>
    </row>
    <row r="655" spans="2:16" ht="3" customHeight="1" x14ac:dyDescent="0.25">
      <c r="K655" s="431"/>
      <c r="L655" s="431"/>
      <c r="M655" s="431"/>
      <c r="N655" s="431"/>
    </row>
    <row r="656" spans="2:16" ht="10.5" customHeight="1" x14ac:dyDescent="0.25">
      <c r="B656" s="470" t="s">
        <v>564</v>
      </c>
      <c r="C656" s="470"/>
      <c r="D656" s="471" t="s">
        <v>484</v>
      </c>
      <c r="E656" s="471"/>
      <c r="F656" s="471"/>
      <c r="G656" s="471"/>
      <c r="H656" s="108" t="s">
        <v>55</v>
      </c>
      <c r="I656" s="472">
        <v>2</v>
      </c>
      <c r="J656" s="472"/>
      <c r="K656" s="473">
        <v>0</v>
      </c>
      <c r="L656" s="473"/>
      <c r="M656" s="473"/>
      <c r="N656" s="473"/>
      <c r="O656" s="472">
        <v>0</v>
      </c>
      <c r="P656" s="472"/>
    </row>
    <row r="657" spans="2:16" ht="3" customHeight="1" x14ac:dyDescent="0.25">
      <c r="K657" s="431"/>
      <c r="L657" s="431"/>
      <c r="M657" s="431"/>
      <c r="N657" s="431"/>
    </row>
    <row r="658" spans="2:16" ht="10.5" customHeight="1" x14ac:dyDescent="0.25">
      <c r="B658" s="470" t="s">
        <v>565</v>
      </c>
      <c r="C658" s="470"/>
      <c r="D658" s="471" t="s">
        <v>486</v>
      </c>
      <c r="E658" s="471"/>
      <c r="F658" s="471"/>
      <c r="G658" s="471"/>
      <c r="H658" s="108" t="s">
        <v>55</v>
      </c>
      <c r="I658" s="472">
        <v>3</v>
      </c>
      <c r="J658" s="472"/>
      <c r="K658" s="473">
        <v>0</v>
      </c>
      <c r="L658" s="473"/>
      <c r="M658" s="473"/>
      <c r="N658" s="473"/>
      <c r="O658" s="472">
        <v>0</v>
      </c>
      <c r="P658" s="472"/>
    </row>
    <row r="659" spans="2:16" ht="3" customHeight="1" x14ac:dyDescent="0.25">
      <c r="K659" s="431"/>
      <c r="L659" s="431"/>
      <c r="M659" s="431"/>
      <c r="N659" s="431"/>
    </row>
    <row r="660" spans="2:16" ht="10.5" customHeight="1" x14ac:dyDescent="0.25">
      <c r="B660" s="470" t="s">
        <v>566</v>
      </c>
      <c r="C660" s="470"/>
      <c r="D660" s="471" t="s">
        <v>488</v>
      </c>
      <c r="E660" s="471"/>
      <c r="F660" s="471"/>
      <c r="G660" s="471"/>
      <c r="H660" s="108" t="s">
        <v>55</v>
      </c>
      <c r="I660" s="472">
        <v>2</v>
      </c>
      <c r="J660" s="472"/>
      <c r="K660" s="473">
        <v>0</v>
      </c>
      <c r="L660" s="473"/>
      <c r="M660" s="473"/>
      <c r="N660" s="473"/>
      <c r="O660" s="472">
        <v>0</v>
      </c>
      <c r="P660" s="472"/>
    </row>
    <row r="661" spans="2:16" ht="3" customHeight="1" x14ac:dyDescent="0.25">
      <c r="K661" s="431"/>
      <c r="L661" s="431"/>
      <c r="M661" s="431"/>
      <c r="N661" s="431"/>
    </row>
    <row r="662" spans="2:16" ht="10.5" customHeight="1" x14ac:dyDescent="0.25">
      <c r="B662" s="470" t="s">
        <v>567</v>
      </c>
      <c r="C662" s="470"/>
      <c r="D662" s="471" t="s">
        <v>490</v>
      </c>
      <c r="E662" s="471"/>
      <c r="F662" s="471"/>
      <c r="G662" s="471"/>
      <c r="H662" s="108" t="s">
        <v>55</v>
      </c>
      <c r="I662" s="472">
        <v>1</v>
      </c>
      <c r="J662" s="472"/>
      <c r="K662" s="473">
        <v>0</v>
      </c>
      <c r="L662" s="473"/>
      <c r="M662" s="473"/>
      <c r="N662" s="473"/>
      <c r="O662" s="472">
        <v>0</v>
      </c>
      <c r="P662" s="472"/>
    </row>
    <row r="663" spans="2:16" ht="3" customHeight="1" x14ac:dyDescent="0.25">
      <c r="K663" s="431"/>
      <c r="L663" s="431"/>
      <c r="M663" s="431"/>
      <c r="N663" s="431"/>
    </row>
    <row r="664" spans="2:16" ht="10.5" customHeight="1" x14ac:dyDescent="0.25">
      <c r="B664" s="470" t="s">
        <v>568</v>
      </c>
      <c r="C664" s="470"/>
      <c r="D664" s="471" t="s">
        <v>492</v>
      </c>
      <c r="E664" s="471"/>
      <c r="F664" s="471"/>
      <c r="G664" s="471"/>
      <c r="H664" s="108" t="s">
        <v>55</v>
      </c>
      <c r="I664" s="472">
        <v>2</v>
      </c>
      <c r="J664" s="472"/>
      <c r="K664" s="473">
        <v>0</v>
      </c>
      <c r="L664" s="473"/>
      <c r="M664" s="473"/>
      <c r="N664" s="473"/>
      <c r="O664" s="472">
        <v>0</v>
      </c>
      <c r="P664" s="472"/>
    </row>
    <row r="665" spans="2:16" ht="3" customHeight="1" x14ac:dyDescent="0.25">
      <c r="K665" s="431"/>
      <c r="L665" s="431"/>
      <c r="M665" s="431"/>
      <c r="N665" s="431"/>
    </row>
    <row r="666" spans="2:16" ht="10.5" customHeight="1" x14ac:dyDescent="0.25">
      <c r="B666" s="470" t="s">
        <v>569</v>
      </c>
      <c r="C666" s="470"/>
      <c r="D666" s="471" t="s">
        <v>137</v>
      </c>
      <c r="E666" s="471"/>
      <c r="F666" s="471"/>
      <c r="G666" s="471"/>
      <c r="H666" s="108" t="s">
        <v>55</v>
      </c>
      <c r="I666" s="472">
        <v>3</v>
      </c>
      <c r="J666" s="472"/>
      <c r="K666" s="473">
        <v>0</v>
      </c>
      <c r="L666" s="473"/>
      <c r="M666" s="473"/>
      <c r="N666" s="473"/>
      <c r="O666" s="472">
        <v>0</v>
      </c>
      <c r="P666" s="472"/>
    </row>
    <row r="667" spans="2:16" ht="3" customHeight="1" x14ac:dyDescent="0.25">
      <c r="K667" s="431"/>
      <c r="L667" s="431"/>
      <c r="M667" s="431"/>
      <c r="N667" s="431"/>
    </row>
    <row r="668" spans="2:16" ht="10.5" customHeight="1" x14ac:dyDescent="0.25">
      <c r="B668" s="470" t="s">
        <v>570</v>
      </c>
      <c r="C668" s="470"/>
      <c r="D668" s="471" t="s">
        <v>141</v>
      </c>
      <c r="E668" s="471"/>
      <c r="F668" s="471"/>
      <c r="G668" s="471"/>
      <c r="H668" s="108" t="s">
        <v>55</v>
      </c>
      <c r="I668" s="472">
        <v>1</v>
      </c>
      <c r="J668" s="472"/>
      <c r="K668" s="473">
        <v>0</v>
      </c>
      <c r="L668" s="473"/>
      <c r="M668" s="473"/>
      <c r="N668" s="473"/>
      <c r="O668" s="472">
        <v>0</v>
      </c>
      <c r="P668" s="472"/>
    </row>
    <row r="669" spans="2:16" ht="3" customHeight="1" x14ac:dyDescent="0.25"/>
    <row r="670" spans="2:16" ht="10.5" customHeight="1" x14ac:dyDescent="0.25">
      <c r="B670" s="484" t="s">
        <v>571</v>
      </c>
      <c r="C670" s="484"/>
      <c r="D670" s="485" t="s">
        <v>145</v>
      </c>
      <c r="E670" s="485"/>
      <c r="F670" s="485"/>
      <c r="G670" s="485"/>
      <c r="O670" s="486">
        <v>0</v>
      </c>
      <c r="P670" s="486"/>
    </row>
    <row r="671" spans="2:16" ht="3" customHeight="1" x14ac:dyDescent="0.25"/>
    <row r="672" spans="2:16" ht="10.5" customHeight="1" x14ac:dyDescent="0.25">
      <c r="B672" s="470" t="s">
        <v>572</v>
      </c>
      <c r="C672" s="470"/>
      <c r="D672" s="471" t="s">
        <v>497</v>
      </c>
      <c r="E672" s="471"/>
      <c r="F672" s="471"/>
      <c r="G672" s="471"/>
      <c r="H672" s="108" t="s">
        <v>55</v>
      </c>
      <c r="I672" s="472">
        <v>3</v>
      </c>
      <c r="J672" s="472"/>
      <c r="K672" s="473">
        <v>0</v>
      </c>
      <c r="L672" s="473"/>
      <c r="M672" s="473"/>
      <c r="N672" s="473"/>
      <c r="O672" s="472">
        <v>0</v>
      </c>
      <c r="P672" s="472"/>
    </row>
    <row r="673" spans="2:16" ht="3" customHeight="1" x14ac:dyDescent="0.25">
      <c r="K673" s="431"/>
      <c r="L673" s="431"/>
      <c r="M673" s="431"/>
      <c r="N673" s="431"/>
    </row>
    <row r="674" spans="2:16" ht="10.5" customHeight="1" x14ac:dyDescent="0.25">
      <c r="B674" s="470" t="s">
        <v>573</v>
      </c>
      <c r="C674" s="470"/>
      <c r="D674" s="471" t="s">
        <v>499</v>
      </c>
      <c r="E674" s="471"/>
      <c r="F674" s="471"/>
      <c r="G674" s="471"/>
      <c r="H674" s="108" t="s">
        <v>55</v>
      </c>
      <c r="I674" s="472">
        <v>3</v>
      </c>
      <c r="J674" s="472"/>
      <c r="K674" s="473">
        <v>0</v>
      </c>
      <c r="L674" s="473"/>
      <c r="M674" s="473"/>
      <c r="N674" s="473"/>
      <c r="O674" s="472">
        <v>0</v>
      </c>
      <c r="P674" s="472"/>
    </row>
    <row r="675" spans="2:16" ht="3" customHeight="1" x14ac:dyDescent="0.25">
      <c r="K675" s="431"/>
      <c r="L675" s="431"/>
      <c r="M675" s="431"/>
      <c r="N675" s="431"/>
    </row>
    <row r="676" spans="2:16" ht="10.5" customHeight="1" x14ac:dyDescent="0.25">
      <c r="B676" s="470" t="s">
        <v>574</v>
      </c>
      <c r="C676" s="470"/>
      <c r="D676" s="471" t="s">
        <v>501</v>
      </c>
      <c r="E676" s="471"/>
      <c r="F676" s="471"/>
      <c r="G676" s="471"/>
      <c r="H676" s="108" t="s">
        <v>55</v>
      </c>
      <c r="I676" s="472">
        <v>2</v>
      </c>
      <c r="J676" s="472"/>
      <c r="K676" s="473">
        <v>0</v>
      </c>
      <c r="L676" s="473"/>
      <c r="M676" s="473"/>
      <c r="N676" s="473"/>
      <c r="O676" s="472">
        <v>0</v>
      </c>
      <c r="P676" s="472"/>
    </row>
    <row r="677" spans="2:16" ht="3" customHeight="1" x14ac:dyDescent="0.25">
      <c r="K677" s="431"/>
      <c r="L677" s="431"/>
      <c r="M677" s="431"/>
      <c r="N677" s="431"/>
    </row>
    <row r="678" spans="2:16" ht="10.5" customHeight="1" x14ac:dyDescent="0.25">
      <c r="B678" s="470" t="s">
        <v>575</v>
      </c>
      <c r="C678" s="470"/>
      <c r="D678" s="471" t="s">
        <v>503</v>
      </c>
      <c r="E678" s="471"/>
      <c r="F678" s="471"/>
      <c r="G678" s="471"/>
      <c r="H678" s="108" t="s">
        <v>55</v>
      </c>
      <c r="I678" s="472">
        <v>2</v>
      </c>
      <c r="J678" s="472"/>
      <c r="K678" s="473">
        <v>0</v>
      </c>
      <c r="L678" s="473"/>
      <c r="M678" s="473"/>
      <c r="N678" s="473"/>
      <c r="O678" s="472">
        <v>0</v>
      </c>
      <c r="P678" s="472"/>
    </row>
    <row r="679" spans="2:16" ht="3" customHeight="1" x14ac:dyDescent="0.25">
      <c r="K679" s="431"/>
      <c r="L679" s="431"/>
      <c r="M679" s="431"/>
      <c r="N679" s="431"/>
    </row>
    <row r="680" spans="2:16" ht="10.5" customHeight="1" x14ac:dyDescent="0.25">
      <c r="B680" s="470" t="s">
        <v>576</v>
      </c>
      <c r="C680" s="470"/>
      <c r="D680" s="471" t="s">
        <v>155</v>
      </c>
      <c r="E680" s="471"/>
      <c r="F680" s="471"/>
      <c r="G680" s="471"/>
      <c r="H680" s="108" t="s">
        <v>55</v>
      </c>
      <c r="I680" s="472">
        <v>3</v>
      </c>
      <c r="J680" s="472"/>
      <c r="K680" s="473">
        <v>0</v>
      </c>
      <c r="L680" s="473"/>
      <c r="M680" s="473"/>
      <c r="N680" s="473"/>
      <c r="O680" s="472">
        <v>0</v>
      </c>
      <c r="P680" s="472"/>
    </row>
    <row r="681" spans="2:16" ht="3" customHeight="1" x14ac:dyDescent="0.25">
      <c r="K681" s="431"/>
      <c r="L681" s="431"/>
      <c r="M681" s="431"/>
      <c r="N681" s="431"/>
    </row>
    <row r="682" spans="2:16" ht="10.5" customHeight="1" x14ac:dyDescent="0.25">
      <c r="B682" s="470" t="s">
        <v>577</v>
      </c>
      <c r="C682" s="470"/>
      <c r="D682" s="471" t="s">
        <v>506</v>
      </c>
      <c r="E682" s="471"/>
      <c r="F682" s="471"/>
      <c r="G682" s="471"/>
      <c r="H682" s="108" t="s">
        <v>55</v>
      </c>
      <c r="I682" s="472">
        <v>2</v>
      </c>
      <c r="J682" s="472"/>
      <c r="K682" s="473">
        <v>0</v>
      </c>
      <c r="L682" s="473"/>
      <c r="M682" s="473"/>
      <c r="N682" s="473"/>
      <c r="O682" s="472">
        <v>0</v>
      </c>
      <c r="P682" s="472"/>
    </row>
    <row r="683" spans="2:16" ht="3" customHeight="1" x14ac:dyDescent="0.25"/>
    <row r="684" spans="2:16" ht="10.5" customHeight="1" x14ac:dyDescent="0.25">
      <c r="B684" s="484" t="s">
        <v>578</v>
      </c>
      <c r="C684" s="484"/>
      <c r="D684" s="485" t="s">
        <v>159</v>
      </c>
      <c r="E684" s="485"/>
      <c r="F684" s="485"/>
      <c r="G684" s="485"/>
      <c r="O684" s="486">
        <v>0</v>
      </c>
      <c r="P684" s="486"/>
    </row>
    <row r="685" spans="2:16" ht="3" customHeight="1" x14ac:dyDescent="0.25"/>
    <row r="686" spans="2:16" ht="10.5" customHeight="1" x14ac:dyDescent="0.25">
      <c r="B686" s="470" t="s">
        <v>579</v>
      </c>
      <c r="C686" s="470"/>
      <c r="D686" s="471" t="s">
        <v>161</v>
      </c>
      <c r="E686" s="471"/>
      <c r="F686" s="471"/>
      <c r="G686" s="471"/>
      <c r="H686" s="108" t="s">
        <v>55</v>
      </c>
      <c r="I686" s="472">
        <v>1</v>
      </c>
      <c r="J686" s="472"/>
      <c r="K686" s="473">
        <v>0</v>
      </c>
      <c r="L686" s="473"/>
      <c r="M686" s="473"/>
      <c r="N686" s="473"/>
      <c r="O686" s="472">
        <v>0</v>
      </c>
      <c r="P686" s="472"/>
    </row>
    <row r="687" spans="2:16" ht="3" customHeight="1" x14ac:dyDescent="0.25">
      <c r="K687" s="431"/>
      <c r="L687" s="431"/>
      <c r="M687" s="431"/>
      <c r="N687" s="431"/>
    </row>
    <row r="688" spans="2:16" ht="10.5" customHeight="1" x14ac:dyDescent="0.25">
      <c r="B688" s="470" t="s">
        <v>580</v>
      </c>
      <c r="C688" s="470"/>
      <c r="D688" s="487" t="s">
        <v>510</v>
      </c>
      <c r="E688" s="487"/>
      <c r="F688" s="487"/>
      <c r="G688" s="487"/>
      <c r="H688" s="108" t="s">
        <v>55</v>
      </c>
      <c r="I688" s="472">
        <v>2</v>
      </c>
      <c r="J688" s="472"/>
      <c r="K688" s="473">
        <v>0</v>
      </c>
      <c r="L688" s="473"/>
      <c r="M688" s="473"/>
      <c r="N688" s="473"/>
      <c r="O688" s="472">
        <v>0</v>
      </c>
      <c r="P688" s="472"/>
    </row>
    <row r="689" spans="2:16" ht="8.25" customHeight="1" x14ac:dyDescent="0.25">
      <c r="D689" s="487"/>
      <c r="E689" s="487"/>
      <c r="F689" s="487"/>
      <c r="G689" s="487"/>
    </row>
    <row r="690" spans="2:16" ht="3" customHeight="1" x14ac:dyDescent="0.25"/>
    <row r="691" spans="2:16" ht="10.5" customHeight="1" x14ac:dyDescent="0.25">
      <c r="B691" s="484" t="s">
        <v>581</v>
      </c>
      <c r="C691" s="484"/>
      <c r="D691" s="485" t="s">
        <v>512</v>
      </c>
      <c r="E691" s="485"/>
      <c r="F691" s="485"/>
      <c r="G691" s="485"/>
      <c r="O691" s="486">
        <v>0</v>
      </c>
      <c r="P691" s="486"/>
    </row>
    <row r="692" spans="2:16" ht="3" customHeight="1" x14ac:dyDescent="0.25"/>
    <row r="693" spans="2:16" ht="10.5" customHeight="1" x14ac:dyDescent="0.25">
      <c r="B693" s="470" t="s">
        <v>582</v>
      </c>
      <c r="C693" s="470"/>
      <c r="D693" s="471" t="s">
        <v>514</v>
      </c>
      <c r="E693" s="471"/>
      <c r="F693" s="471"/>
      <c r="G693" s="471"/>
      <c r="H693" s="108" t="s">
        <v>55</v>
      </c>
      <c r="I693" s="472">
        <v>8</v>
      </c>
      <c r="J693" s="472"/>
      <c r="K693" s="473">
        <v>0</v>
      </c>
      <c r="L693" s="473"/>
      <c r="M693" s="473"/>
      <c r="N693" s="473"/>
      <c r="O693" s="472">
        <v>0</v>
      </c>
      <c r="P693" s="472"/>
    </row>
    <row r="694" spans="2:16" ht="3" customHeight="1" x14ac:dyDescent="0.25">
      <c r="K694" s="431"/>
      <c r="L694" s="431"/>
      <c r="M694" s="431"/>
      <c r="N694" s="431"/>
    </row>
    <row r="695" spans="2:16" ht="10.5" customHeight="1" x14ac:dyDescent="0.25">
      <c r="B695" s="470" t="s">
        <v>583</v>
      </c>
      <c r="C695" s="470"/>
      <c r="D695" s="471" t="s">
        <v>167</v>
      </c>
      <c r="E695" s="471"/>
      <c r="F695" s="471"/>
      <c r="G695" s="471"/>
      <c r="H695" s="108" t="s">
        <v>55</v>
      </c>
      <c r="I695" s="472">
        <v>1</v>
      </c>
      <c r="J695" s="472"/>
      <c r="K695" s="473">
        <v>0</v>
      </c>
      <c r="L695" s="473"/>
      <c r="M695" s="473"/>
      <c r="N695" s="473"/>
      <c r="O695" s="472">
        <v>0</v>
      </c>
      <c r="P695" s="472"/>
    </row>
    <row r="696" spans="2:16" ht="3" customHeight="1" x14ac:dyDescent="0.25">
      <c r="K696" s="431"/>
      <c r="L696" s="431"/>
      <c r="M696" s="431"/>
      <c r="N696" s="431"/>
    </row>
    <row r="697" spans="2:16" ht="10.5" customHeight="1" x14ac:dyDescent="0.25">
      <c r="B697" s="470" t="s">
        <v>584</v>
      </c>
      <c r="C697" s="470"/>
      <c r="D697" s="471" t="s">
        <v>169</v>
      </c>
      <c r="E697" s="471"/>
      <c r="F697" s="471"/>
      <c r="G697" s="471"/>
      <c r="H697" s="108" t="s">
        <v>55</v>
      </c>
      <c r="I697" s="472">
        <v>4</v>
      </c>
      <c r="J697" s="472"/>
      <c r="K697" s="473">
        <v>0</v>
      </c>
      <c r="L697" s="473"/>
      <c r="M697" s="473"/>
      <c r="N697" s="473"/>
      <c r="O697" s="472">
        <v>0</v>
      </c>
      <c r="P697" s="472"/>
    </row>
    <row r="698" spans="2:16" ht="3" customHeight="1" x14ac:dyDescent="0.25">
      <c r="K698" s="431"/>
      <c r="L698" s="431"/>
      <c r="M698" s="431"/>
      <c r="N698" s="431"/>
    </row>
    <row r="699" spans="2:16" ht="10.5" customHeight="1" x14ac:dyDescent="0.25">
      <c r="B699" s="470" t="s">
        <v>585</v>
      </c>
      <c r="C699" s="470"/>
      <c r="D699" s="471" t="s">
        <v>171</v>
      </c>
      <c r="E699" s="471"/>
      <c r="F699" s="471"/>
      <c r="G699" s="471"/>
      <c r="H699" s="108" t="s">
        <v>55</v>
      </c>
      <c r="I699" s="472">
        <v>2</v>
      </c>
      <c r="J699" s="472"/>
      <c r="K699" s="473">
        <v>0</v>
      </c>
      <c r="L699" s="473"/>
      <c r="M699" s="473"/>
      <c r="N699" s="473"/>
      <c r="O699" s="472">
        <v>0</v>
      </c>
      <c r="P699" s="472"/>
    </row>
    <row r="700" spans="2:16" ht="3" customHeight="1" x14ac:dyDescent="0.25">
      <c r="K700" s="431"/>
      <c r="L700" s="431"/>
      <c r="M700" s="431"/>
      <c r="N700" s="431"/>
    </row>
    <row r="701" spans="2:16" ht="10.5" customHeight="1" x14ac:dyDescent="0.25">
      <c r="B701" s="470" t="s">
        <v>586</v>
      </c>
      <c r="C701" s="470"/>
      <c r="D701" s="471" t="s">
        <v>173</v>
      </c>
      <c r="E701" s="471"/>
      <c r="F701" s="471"/>
      <c r="G701" s="471"/>
      <c r="H701" s="108" t="s">
        <v>55</v>
      </c>
      <c r="I701" s="472">
        <v>1</v>
      </c>
      <c r="J701" s="472"/>
      <c r="K701" s="473">
        <v>0</v>
      </c>
      <c r="L701" s="473"/>
      <c r="M701" s="473"/>
      <c r="N701" s="473"/>
      <c r="O701" s="472">
        <v>0</v>
      </c>
      <c r="P701" s="472"/>
    </row>
    <row r="702" spans="2:16" ht="3" customHeight="1" x14ac:dyDescent="0.25">
      <c r="K702" s="431"/>
      <c r="L702" s="431"/>
      <c r="M702" s="431"/>
      <c r="N702" s="431"/>
    </row>
    <row r="703" spans="2:16" ht="10.5" customHeight="1" x14ac:dyDescent="0.25">
      <c r="B703" s="470" t="s">
        <v>587</v>
      </c>
      <c r="C703" s="470"/>
      <c r="D703" s="471" t="s">
        <v>175</v>
      </c>
      <c r="E703" s="471"/>
      <c r="F703" s="471"/>
      <c r="G703" s="471"/>
      <c r="H703" s="108" t="s">
        <v>55</v>
      </c>
      <c r="I703" s="472">
        <v>2</v>
      </c>
      <c r="J703" s="472"/>
      <c r="K703" s="473">
        <v>0</v>
      </c>
      <c r="L703" s="473"/>
      <c r="M703" s="473"/>
      <c r="N703" s="473"/>
      <c r="O703" s="472">
        <v>0</v>
      </c>
      <c r="P703" s="472"/>
    </row>
    <row r="704" spans="2:16" ht="3" customHeight="1" x14ac:dyDescent="0.25">
      <c r="K704" s="431"/>
      <c r="L704" s="431"/>
      <c r="M704" s="431"/>
      <c r="N704" s="431"/>
    </row>
    <row r="705" spans="2:16" ht="10.5" customHeight="1" x14ac:dyDescent="0.25">
      <c r="B705" s="470" t="s">
        <v>588</v>
      </c>
      <c r="C705" s="470"/>
      <c r="D705" s="471" t="s">
        <v>177</v>
      </c>
      <c r="E705" s="471"/>
      <c r="F705" s="471"/>
      <c r="G705" s="471"/>
      <c r="H705" s="108" t="s">
        <v>55</v>
      </c>
      <c r="I705" s="472">
        <v>1</v>
      </c>
      <c r="J705" s="472"/>
      <c r="K705" s="473">
        <v>0</v>
      </c>
      <c r="L705" s="473"/>
      <c r="M705" s="473"/>
      <c r="N705" s="473"/>
      <c r="O705" s="472">
        <v>0</v>
      </c>
      <c r="P705" s="472"/>
    </row>
    <row r="706" spans="2:16" ht="3" customHeight="1" x14ac:dyDescent="0.25">
      <c r="K706" s="431"/>
      <c r="L706" s="431"/>
      <c r="M706" s="431"/>
      <c r="N706" s="431"/>
    </row>
    <row r="707" spans="2:16" ht="10.5" customHeight="1" x14ac:dyDescent="0.25">
      <c r="B707" s="470" t="s">
        <v>589</v>
      </c>
      <c r="C707" s="470"/>
      <c r="D707" s="471" t="s">
        <v>179</v>
      </c>
      <c r="E707" s="471"/>
      <c r="F707" s="471"/>
      <c r="G707" s="471"/>
      <c r="H707" s="108" t="s">
        <v>55</v>
      </c>
      <c r="I707" s="472">
        <v>1</v>
      </c>
      <c r="J707" s="472"/>
      <c r="K707" s="473">
        <v>0</v>
      </c>
      <c r="L707" s="473"/>
      <c r="M707" s="473"/>
      <c r="N707" s="473"/>
      <c r="O707" s="472">
        <v>0</v>
      </c>
      <c r="P707" s="472"/>
    </row>
    <row r="708" spans="2:16" ht="3" customHeight="1" x14ac:dyDescent="0.25">
      <c r="K708" s="431"/>
      <c r="L708" s="431"/>
      <c r="M708" s="431"/>
      <c r="N708" s="431"/>
    </row>
    <row r="709" spans="2:16" ht="10.5" customHeight="1" x14ac:dyDescent="0.25">
      <c r="B709" s="470" t="s">
        <v>590</v>
      </c>
      <c r="C709" s="470"/>
      <c r="D709" s="471" t="s">
        <v>523</v>
      </c>
      <c r="E709" s="471"/>
      <c r="F709" s="471"/>
      <c r="G709" s="471"/>
      <c r="H709" s="108" t="s">
        <v>55</v>
      </c>
      <c r="I709" s="472">
        <v>2</v>
      </c>
      <c r="J709" s="472"/>
      <c r="K709" s="473">
        <v>0</v>
      </c>
      <c r="L709" s="473"/>
      <c r="M709" s="473"/>
      <c r="N709" s="473"/>
      <c r="O709" s="472">
        <v>0</v>
      </c>
      <c r="P709" s="472"/>
    </row>
    <row r="710" spans="2:16" ht="3" customHeight="1" x14ac:dyDescent="0.25">
      <c r="K710" s="431"/>
      <c r="L710" s="431"/>
      <c r="M710" s="431"/>
      <c r="N710" s="431"/>
    </row>
    <row r="711" spans="2:16" ht="10.5" customHeight="1" x14ac:dyDescent="0.25">
      <c r="B711" s="484" t="s">
        <v>591</v>
      </c>
      <c r="C711" s="484"/>
      <c r="D711" s="485" t="s">
        <v>525</v>
      </c>
      <c r="E711" s="485"/>
      <c r="F711" s="485"/>
      <c r="G711" s="485"/>
      <c r="O711" s="486">
        <v>0</v>
      </c>
      <c r="P711" s="486"/>
    </row>
    <row r="712" spans="2:16" ht="3" customHeight="1" x14ac:dyDescent="0.25"/>
    <row r="713" spans="2:16" ht="10.5" customHeight="1" x14ac:dyDescent="0.25">
      <c r="B713" s="470" t="s">
        <v>592</v>
      </c>
      <c r="C713" s="470"/>
      <c r="D713" s="471" t="s">
        <v>514</v>
      </c>
      <c r="E713" s="471"/>
      <c r="F713" s="471"/>
      <c r="G713" s="471"/>
      <c r="H713" s="108" t="s">
        <v>55</v>
      </c>
      <c r="I713" s="472">
        <v>4</v>
      </c>
      <c r="J713" s="472"/>
      <c r="K713" s="473">
        <v>0</v>
      </c>
      <c r="L713" s="473"/>
      <c r="M713" s="473"/>
      <c r="N713" s="473"/>
      <c r="O713" s="472">
        <v>0</v>
      </c>
      <c r="P713" s="472"/>
    </row>
    <row r="714" spans="2:16" ht="3" customHeight="1" x14ac:dyDescent="0.25">
      <c r="K714" s="431"/>
      <c r="L714" s="431"/>
      <c r="M714" s="431"/>
      <c r="N714" s="431"/>
    </row>
    <row r="715" spans="2:16" ht="10.5" customHeight="1" x14ac:dyDescent="0.25">
      <c r="B715" s="470" t="s">
        <v>593</v>
      </c>
      <c r="C715" s="470"/>
      <c r="D715" s="471" t="s">
        <v>169</v>
      </c>
      <c r="E715" s="471"/>
      <c r="F715" s="471"/>
      <c r="G715" s="471"/>
      <c r="H715" s="108" t="s">
        <v>55</v>
      </c>
      <c r="I715" s="472">
        <v>2</v>
      </c>
      <c r="J715" s="472"/>
      <c r="K715" s="473">
        <v>0</v>
      </c>
      <c r="L715" s="473"/>
      <c r="M715" s="473"/>
      <c r="N715" s="473"/>
      <c r="O715" s="472">
        <v>0</v>
      </c>
      <c r="P715" s="472"/>
    </row>
    <row r="716" spans="2:16" ht="3" customHeight="1" x14ac:dyDescent="0.25">
      <c r="K716" s="431"/>
      <c r="L716" s="431"/>
      <c r="M716" s="431"/>
      <c r="N716" s="431"/>
    </row>
    <row r="717" spans="2:16" ht="10.5" customHeight="1" x14ac:dyDescent="0.25">
      <c r="B717" s="470" t="s">
        <v>594</v>
      </c>
      <c r="C717" s="470"/>
      <c r="D717" s="471" t="s">
        <v>171</v>
      </c>
      <c r="E717" s="471"/>
      <c r="F717" s="471"/>
      <c r="G717" s="471"/>
      <c r="H717" s="108" t="s">
        <v>55</v>
      </c>
      <c r="I717" s="472">
        <v>1</v>
      </c>
      <c r="J717" s="472"/>
      <c r="K717" s="473">
        <v>0</v>
      </c>
      <c r="L717" s="473"/>
      <c r="M717" s="473"/>
      <c r="N717" s="473"/>
      <c r="O717" s="472">
        <v>0</v>
      </c>
      <c r="P717" s="472"/>
    </row>
    <row r="718" spans="2:16" ht="3" customHeight="1" x14ac:dyDescent="0.25">
      <c r="K718" s="431"/>
      <c r="L718" s="431"/>
      <c r="M718" s="431"/>
      <c r="N718" s="431"/>
    </row>
    <row r="719" spans="2:16" ht="10.5" customHeight="1" x14ac:dyDescent="0.25">
      <c r="B719" s="470" t="s">
        <v>595</v>
      </c>
      <c r="C719" s="470"/>
      <c r="D719" s="471" t="s">
        <v>179</v>
      </c>
      <c r="E719" s="471"/>
      <c r="F719" s="471"/>
      <c r="G719" s="471"/>
      <c r="H719" s="108" t="s">
        <v>55</v>
      </c>
      <c r="I719" s="472">
        <v>1</v>
      </c>
      <c r="J719" s="472"/>
      <c r="K719" s="473">
        <v>0</v>
      </c>
      <c r="L719" s="473"/>
      <c r="M719" s="473"/>
      <c r="N719" s="473"/>
      <c r="O719" s="472">
        <v>0</v>
      </c>
      <c r="P719" s="472"/>
    </row>
    <row r="720" spans="2:16" ht="3" customHeight="1" x14ac:dyDescent="0.25">
      <c r="K720" s="431"/>
      <c r="L720" s="431"/>
      <c r="M720" s="431"/>
      <c r="N720" s="431"/>
    </row>
    <row r="721" spans="2:16" ht="10.5" customHeight="1" x14ac:dyDescent="0.25">
      <c r="B721" s="470" t="s">
        <v>596</v>
      </c>
      <c r="C721" s="470"/>
      <c r="D721" s="471" t="s">
        <v>175</v>
      </c>
      <c r="E721" s="471"/>
      <c r="F721" s="471"/>
      <c r="G721" s="471"/>
      <c r="H721" s="108" t="s">
        <v>55</v>
      </c>
      <c r="I721" s="472">
        <v>2</v>
      </c>
      <c r="J721" s="472"/>
      <c r="K721" s="473">
        <v>0</v>
      </c>
      <c r="L721" s="473"/>
      <c r="M721" s="473"/>
      <c r="N721" s="473"/>
      <c r="O721" s="472">
        <v>0</v>
      </c>
      <c r="P721" s="472"/>
    </row>
    <row r="722" spans="2:16" ht="3" customHeight="1" x14ac:dyDescent="0.25">
      <c r="K722" s="431"/>
      <c r="L722" s="431"/>
      <c r="M722" s="431"/>
      <c r="N722" s="431"/>
    </row>
    <row r="723" spans="2:16" ht="10.5" customHeight="1" x14ac:dyDescent="0.25">
      <c r="B723" s="470" t="s">
        <v>597</v>
      </c>
      <c r="C723" s="470"/>
      <c r="D723" s="471" t="s">
        <v>532</v>
      </c>
      <c r="E723" s="471"/>
      <c r="F723" s="471"/>
      <c r="G723" s="471"/>
      <c r="H723" s="108" t="s">
        <v>55</v>
      </c>
      <c r="I723" s="472">
        <v>1</v>
      </c>
      <c r="J723" s="472"/>
      <c r="K723" s="473">
        <v>0</v>
      </c>
      <c r="L723" s="473"/>
      <c r="M723" s="473"/>
      <c r="N723" s="473"/>
      <c r="O723" s="472">
        <v>0</v>
      </c>
      <c r="P723" s="472"/>
    </row>
    <row r="724" spans="2:16" ht="3" customHeight="1" x14ac:dyDescent="0.25">
      <c r="K724" s="431"/>
      <c r="L724" s="431"/>
      <c r="M724" s="431"/>
      <c r="N724" s="431"/>
    </row>
    <row r="725" spans="2:16" ht="10.5" customHeight="1" x14ac:dyDescent="0.25">
      <c r="B725" s="470" t="s">
        <v>598</v>
      </c>
      <c r="C725" s="470"/>
      <c r="D725" s="471" t="s">
        <v>523</v>
      </c>
      <c r="E725" s="471"/>
      <c r="F725" s="471"/>
      <c r="G725" s="471"/>
      <c r="H725" s="108" t="s">
        <v>55</v>
      </c>
      <c r="I725" s="472">
        <v>2</v>
      </c>
      <c r="J725" s="472"/>
      <c r="K725" s="473">
        <v>0</v>
      </c>
      <c r="L725" s="473"/>
      <c r="M725" s="473"/>
      <c r="N725" s="473"/>
      <c r="O725" s="472">
        <v>0</v>
      </c>
      <c r="P725" s="472"/>
    </row>
    <row r="726" spans="2:16" ht="3" customHeight="1" x14ac:dyDescent="0.25"/>
    <row r="727" spans="2:16" ht="10.5" customHeight="1" x14ac:dyDescent="0.25">
      <c r="B727" s="484" t="s">
        <v>599</v>
      </c>
      <c r="C727" s="484"/>
      <c r="D727" s="485" t="s">
        <v>181</v>
      </c>
      <c r="E727" s="485"/>
      <c r="F727" s="485"/>
      <c r="G727" s="485"/>
      <c r="O727" s="486">
        <v>0</v>
      </c>
      <c r="P727" s="486"/>
    </row>
    <row r="728" spans="2:16" ht="3" customHeight="1" x14ac:dyDescent="0.25"/>
    <row r="729" spans="2:16" ht="10.5" customHeight="1" x14ac:dyDescent="0.25">
      <c r="B729" s="470" t="s">
        <v>600</v>
      </c>
      <c r="C729" s="470"/>
      <c r="D729" s="471" t="s">
        <v>536</v>
      </c>
      <c r="E729" s="471"/>
      <c r="F729" s="471"/>
      <c r="G729" s="471"/>
      <c r="H729" s="108" t="s">
        <v>55</v>
      </c>
      <c r="I729" s="472">
        <v>1</v>
      </c>
      <c r="J729" s="472"/>
      <c r="K729" s="473">
        <v>0</v>
      </c>
      <c r="L729" s="473"/>
      <c r="M729" s="473"/>
      <c r="N729" s="473"/>
      <c r="O729" s="472">
        <v>0</v>
      </c>
      <c r="P729" s="472"/>
    </row>
    <row r="730" spans="2:16" ht="3" customHeight="1" x14ac:dyDescent="0.25">
      <c r="K730" s="431"/>
      <c r="L730" s="431"/>
      <c r="M730" s="431"/>
      <c r="N730" s="431"/>
    </row>
    <row r="731" spans="2:16" ht="10.5" customHeight="1" x14ac:dyDescent="0.25">
      <c r="B731" s="470" t="s">
        <v>601</v>
      </c>
      <c r="C731" s="470"/>
      <c r="D731" s="471" t="s">
        <v>538</v>
      </c>
      <c r="E731" s="471"/>
      <c r="F731" s="471"/>
      <c r="G731" s="471"/>
      <c r="H731" s="108" t="s">
        <v>55</v>
      </c>
      <c r="I731" s="472">
        <v>1</v>
      </c>
      <c r="J731" s="472"/>
      <c r="K731" s="473">
        <v>0</v>
      </c>
      <c r="L731" s="473"/>
      <c r="M731" s="473"/>
      <c r="N731" s="473"/>
      <c r="O731" s="472">
        <v>0</v>
      </c>
      <c r="P731" s="472"/>
    </row>
    <row r="732" spans="2:16" ht="3" customHeight="1" x14ac:dyDescent="0.25"/>
    <row r="733" spans="2:16" ht="10.5" customHeight="1" x14ac:dyDescent="0.25">
      <c r="B733" s="484" t="s">
        <v>602</v>
      </c>
      <c r="C733" s="484"/>
      <c r="D733" s="485" t="s">
        <v>540</v>
      </c>
      <c r="E733" s="485"/>
      <c r="F733" s="485"/>
      <c r="G733" s="485"/>
      <c r="O733" s="486">
        <v>0</v>
      </c>
      <c r="P733" s="486"/>
    </row>
    <row r="734" spans="2:16" ht="3" customHeight="1" x14ac:dyDescent="0.25"/>
    <row r="735" spans="2:16" ht="10.5" customHeight="1" x14ac:dyDescent="0.25">
      <c r="B735" s="470" t="s">
        <v>603</v>
      </c>
      <c r="C735" s="470"/>
      <c r="D735" s="471" t="s">
        <v>253</v>
      </c>
      <c r="E735" s="471"/>
      <c r="F735" s="471"/>
      <c r="G735" s="471"/>
      <c r="H735" s="108" t="s">
        <v>55</v>
      </c>
      <c r="I735" s="472">
        <v>1</v>
      </c>
      <c r="J735" s="472"/>
      <c r="K735" s="473">
        <v>0</v>
      </c>
      <c r="L735" s="473"/>
      <c r="M735" s="473"/>
      <c r="N735" s="473"/>
      <c r="O735" s="472">
        <v>0</v>
      </c>
      <c r="P735" s="472"/>
    </row>
    <row r="736" spans="2:16" ht="3" customHeight="1" x14ac:dyDescent="0.25"/>
    <row r="737" spans="2:16" ht="10.5" customHeight="1" x14ac:dyDescent="0.25">
      <c r="B737" s="467" t="s">
        <v>604</v>
      </c>
      <c r="C737" s="467"/>
      <c r="D737" s="468" t="s">
        <v>605</v>
      </c>
      <c r="E737" s="468"/>
      <c r="F737" s="468"/>
      <c r="G737" s="468"/>
      <c r="O737" s="469">
        <v>0</v>
      </c>
      <c r="P737" s="469"/>
    </row>
    <row r="738" spans="2:16" ht="3" customHeight="1" x14ac:dyDescent="0.25"/>
    <row r="739" spans="2:16" ht="10.5" customHeight="1" x14ac:dyDescent="0.25">
      <c r="B739" s="484" t="s">
        <v>606</v>
      </c>
      <c r="C739" s="484"/>
      <c r="D739" s="485" t="s">
        <v>607</v>
      </c>
      <c r="E739" s="485"/>
      <c r="F739" s="485"/>
      <c r="G739" s="485"/>
      <c r="O739" s="486">
        <v>0</v>
      </c>
      <c r="P739" s="486"/>
    </row>
    <row r="740" spans="2:16" ht="3" customHeight="1" x14ac:dyDescent="0.25">
      <c r="P740" s="104">
        <v>0</v>
      </c>
    </row>
    <row r="741" spans="2:16" ht="10.5" customHeight="1" x14ac:dyDescent="0.25">
      <c r="B741" s="470" t="s">
        <v>608</v>
      </c>
      <c r="C741" s="470"/>
      <c r="D741" s="471" t="s">
        <v>609</v>
      </c>
      <c r="E741" s="471"/>
      <c r="F741" s="471"/>
      <c r="G741" s="471"/>
      <c r="H741" s="108" t="s">
        <v>55</v>
      </c>
      <c r="I741" s="472">
        <v>2</v>
      </c>
      <c r="J741" s="472"/>
      <c r="K741" s="473">
        <v>0</v>
      </c>
      <c r="L741" s="473"/>
      <c r="M741" s="473"/>
      <c r="N741" s="473"/>
      <c r="O741" s="472">
        <v>0</v>
      </c>
      <c r="P741" s="472"/>
    </row>
    <row r="742" spans="2:16" ht="3" customHeight="1" x14ac:dyDescent="0.25">
      <c r="K742" s="431"/>
      <c r="L742" s="431"/>
      <c r="M742" s="431"/>
      <c r="N742" s="431"/>
    </row>
    <row r="743" spans="2:16" ht="10.5" customHeight="1" x14ac:dyDescent="0.25">
      <c r="B743" s="470" t="s">
        <v>610</v>
      </c>
      <c r="C743" s="470"/>
      <c r="D743" s="471" t="s">
        <v>611</v>
      </c>
      <c r="E743" s="471"/>
      <c r="F743" s="471"/>
      <c r="G743" s="471"/>
      <c r="H743" s="108" t="s">
        <v>55</v>
      </c>
      <c r="I743" s="472">
        <v>2</v>
      </c>
      <c r="J743" s="472"/>
      <c r="K743" s="473">
        <v>0</v>
      </c>
      <c r="L743" s="473"/>
      <c r="M743" s="473"/>
      <c r="N743" s="473"/>
      <c r="O743" s="472">
        <v>0</v>
      </c>
      <c r="P743" s="472"/>
    </row>
    <row r="744" spans="2:16" ht="3" customHeight="1" x14ac:dyDescent="0.25"/>
    <row r="745" spans="2:16" ht="10.5" customHeight="1" x14ac:dyDescent="0.25">
      <c r="B745" s="484" t="s">
        <v>612</v>
      </c>
      <c r="C745" s="484"/>
      <c r="D745" s="485" t="s">
        <v>613</v>
      </c>
      <c r="E745" s="485"/>
      <c r="F745" s="485"/>
      <c r="G745" s="485"/>
      <c r="O745" s="486">
        <v>0</v>
      </c>
      <c r="P745" s="486"/>
    </row>
    <row r="746" spans="2:16" ht="3" customHeight="1" x14ac:dyDescent="0.25"/>
    <row r="747" spans="2:16" ht="10.5" customHeight="1" x14ac:dyDescent="0.25">
      <c r="B747" s="470" t="s">
        <v>614</v>
      </c>
      <c r="C747" s="470"/>
      <c r="D747" s="471" t="s">
        <v>615</v>
      </c>
      <c r="E747" s="471"/>
      <c r="F747" s="471"/>
      <c r="G747" s="471"/>
      <c r="H747" s="108" t="s">
        <v>55</v>
      </c>
      <c r="I747" s="472">
        <v>8</v>
      </c>
      <c r="J747" s="472"/>
      <c r="K747" s="473">
        <v>0</v>
      </c>
      <c r="L747" s="473"/>
      <c r="M747" s="473"/>
      <c r="N747" s="473"/>
      <c r="O747" s="472">
        <v>0</v>
      </c>
      <c r="P747" s="472"/>
    </row>
    <row r="748" spans="2:16" ht="10.5" customHeight="1" x14ac:dyDescent="0.25">
      <c r="B748" s="470" t="s">
        <v>616</v>
      </c>
      <c r="C748" s="470"/>
      <c r="D748" s="471" t="s">
        <v>617</v>
      </c>
      <c r="E748" s="471"/>
      <c r="F748" s="471"/>
      <c r="G748" s="471"/>
      <c r="H748" s="108" t="s">
        <v>55</v>
      </c>
      <c r="I748" s="472">
        <v>96</v>
      </c>
      <c r="J748" s="472"/>
      <c r="K748" s="473">
        <v>0</v>
      </c>
      <c r="L748" s="473"/>
      <c r="M748" s="473"/>
      <c r="N748" s="473"/>
      <c r="O748" s="472">
        <v>0</v>
      </c>
      <c r="P748" s="472"/>
    </row>
    <row r="749" spans="2:16" ht="3" customHeight="1" x14ac:dyDescent="0.25"/>
    <row r="750" spans="2:16" ht="10.5" customHeight="1" x14ac:dyDescent="0.25">
      <c r="B750" s="484" t="s">
        <v>618</v>
      </c>
      <c r="C750" s="484"/>
      <c r="D750" s="485" t="s">
        <v>123</v>
      </c>
      <c r="E750" s="485"/>
      <c r="F750" s="485"/>
      <c r="G750" s="485"/>
      <c r="O750" s="486">
        <v>0</v>
      </c>
      <c r="P750" s="486"/>
    </row>
    <row r="751" spans="2:16" ht="3" customHeight="1" x14ac:dyDescent="0.25"/>
    <row r="752" spans="2:16" ht="10.5" customHeight="1" x14ac:dyDescent="0.25">
      <c r="B752" s="470" t="s">
        <v>619</v>
      </c>
      <c r="C752" s="470"/>
      <c r="D752" s="471" t="s">
        <v>620</v>
      </c>
      <c r="E752" s="471"/>
      <c r="F752" s="471"/>
      <c r="G752" s="471"/>
      <c r="H752" s="108" t="s">
        <v>55</v>
      </c>
      <c r="I752" s="472">
        <v>1</v>
      </c>
      <c r="J752" s="472"/>
      <c r="K752" s="473">
        <v>0</v>
      </c>
      <c r="L752" s="473"/>
      <c r="M752" s="473"/>
      <c r="N752" s="473"/>
      <c r="O752" s="472">
        <v>0</v>
      </c>
      <c r="P752" s="472"/>
    </row>
    <row r="753" spans="2:16" ht="3" customHeight="1" x14ac:dyDescent="0.25">
      <c r="K753" s="431"/>
      <c r="L753" s="431"/>
      <c r="M753" s="431"/>
      <c r="N753" s="431"/>
    </row>
    <row r="754" spans="2:16" ht="10.5" customHeight="1" x14ac:dyDescent="0.25">
      <c r="B754" s="470" t="s">
        <v>621</v>
      </c>
      <c r="C754" s="470"/>
      <c r="D754" s="471" t="s">
        <v>622</v>
      </c>
      <c r="E754" s="471"/>
      <c r="F754" s="471"/>
      <c r="G754" s="471"/>
      <c r="H754" s="108" t="s">
        <v>55</v>
      </c>
      <c r="I754" s="472">
        <v>2</v>
      </c>
      <c r="J754" s="472"/>
      <c r="K754" s="473">
        <v>0</v>
      </c>
      <c r="L754" s="473"/>
      <c r="M754" s="473"/>
      <c r="N754" s="473"/>
      <c r="O754" s="472">
        <v>0</v>
      </c>
      <c r="P754" s="472"/>
    </row>
    <row r="755" spans="2:16" ht="3" customHeight="1" x14ac:dyDescent="0.25">
      <c r="K755" s="431"/>
      <c r="L755" s="431"/>
      <c r="M755" s="431"/>
      <c r="N755" s="431"/>
    </row>
    <row r="756" spans="2:16" ht="10.5" customHeight="1" x14ac:dyDescent="0.25">
      <c r="B756" s="470" t="s">
        <v>623</v>
      </c>
      <c r="C756" s="470"/>
      <c r="D756" s="471" t="s">
        <v>624</v>
      </c>
      <c r="E756" s="471"/>
      <c r="F756" s="471"/>
      <c r="G756" s="471"/>
      <c r="H756" s="108" t="s">
        <v>55</v>
      </c>
      <c r="I756" s="472">
        <v>2</v>
      </c>
      <c r="J756" s="472"/>
      <c r="K756" s="473">
        <v>0</v>
      </c>
      <c r="L756" s="473"/>
      <c r="M756" s="473"/>
      <c r="N756" s="473"/>
      <c r="O756" s="472">
        <v>0</v>
      </c>
      <c r="P756" s="472"/>
    </row>
    <row r="757" spans="2:16" ht="3" customHeight="1" x14ac:dyDescent="0.25">
      <c r="K757" s="431"/>
      <c r="L757" s="431"/>
      <c r="M757" s="431"/>
      <c r="N757" s="431"/>
    </row>
    <row r="758" spans="2:16" ht="10.5" customHeight="1" x14ac:dyDescent="0.25">
      <c r="B758" s="470" t="s">
        <v>625</v>
      </c>
      <c r="C758" s="470"/>
      <c r="D758" s="471" t="s">
        <v>626</v>
      </c>
      <c r="E758" s="471"/>
      <c r="F758" s="471"/>
      <c r="G758" s="471"/>
      <c r="H758" s="108" t="s">
        <v>55</v>
      </c>
      <c r="I758" s="472">
        <v>2</v>
      </c>
      <c r="J758" s="472"/>
      <c r="K758" s="473">
        <v>0</v>
      </c>
      <c r="L758" s="473"/>
      <c r="M758" s="473"/>
      <c r="N758" s="473"/>
      <c r="O758" s="472">
        <v>0</v>
      </c>
      <c r="P758" s="472"/>
    </row>
    <row r="759" spans="2:16" ht="3" customHeight="1" x14ac:dyDescent="0.25">
      <c r="K759" s="431"/>
      <c r="L759" s="431"/>
      <c r="M759" s="431"/>
      <c r="N759" s="431"/>
    </row>
    <row r="760" spans="2:16" ht="10.5" customHeight="1" x14ac:dyDescent="0.25">
      <c r="B760" s="470" t="s">
        <v>627</v>
      </c>
      <c r="C760" s="470"/>
      <c r="D760" s="471" t="s">
        <v>628</v>
      </c>
      <c r="E760" s="471"/>
      <c r="F760" s="471"/>
      <c r="G760" s="471"/>
      <c r="H760" s="108" t="s">
        <v>55</v>
      </c>
      <c r="I760" s="472">
        <v>1</v>
      </c>
      <c r="J760" s="472"/>
      <c r="K760" s="473">
        <v>0</v>
      </c>
      <c r="L760" s="473"/>
      <c r="M760" s="473"/>
      <c r="N760" s="473"/>
      <c r="O760" s="472">
        <v>0</v>
      </c>
      <c r="P760" s="472"/>
    </row>
    <row r="761" spans="2:16" ht="3" customHeight="1" x14ac:dyDescent="0.25"/>
    <row r="762" spans="2:16" ht="10.5" customHeight="1" x14ac:dyDescent="0.25">
      <c r="B762" s="484" t="s">
        <v>629</v>
      </c>
      <c r="C762" s="484"/>
      <c r="D762" s="485" t="s">
        <v>145</v>
      </c>
      <c r="E762" s="485"/>
      <c r="F762" s="485"/>
      <c r="G762" s="485"/>
      <c r="O762" s="486">
        <v>0</v>
      </c>
      <c r="P762" s="486"/>
    </row>
    <row r="763" spans="2:16" ht="3" customHeight="1" x14ac:dyDescent="0.25"/>
    <row r="764" spans="2:16" ht="10.5" customHeight="1" x14ac:dyDescent="0.25">
      <c r="B764" s="470" t="s">
        <v>630</v>
      </c>
      <c r="C764" s="470"/>
      <c r="D764" s="487" t="s">
        <v>631</v>
      </c>
      <c r="E764" s="487"/>
      <c r="F764" s="487"/>
      <c r="G764" s="487"/>
      <c r="H764" s="108" t="s">
        <v>55</v>
      </c>
      <c r="I764" s="472">
        <v>2</v>
      </c>
      <c r="J764" s="472"/>
      <c r="K764" s="473">
        <v>0</v>
      </c>
      <c r="L764" s="473"/>
      <c r="M764" s="473"/>
      <c r="N764" s="473"/>
      <c r="O764" s="472">
        <v>0</v>
      </c>
      <c r="P764" s="472"/>
    </row>
    <row r="765" spans="2:16" ht="8.25" customHeight="1" x14ac:dyDescent="0.25">
      <c r="D765" s="487"/>
      <c r="E765" s="487"/>
      <c r="F765" s="487"/>
      <c r="G765" s="487"/>
    </row>
    <row r="766" spans="2:16" ht="3" customHeight="1" x14ac:dyDescent="0.25"/>
    <row r="767" spans="2:16" ht="10.5" customHeight="1" x14ac:dyDescent="0.25">
      <c r="B767" s="470" t="s">
        <v>632</v>
      </c>
      <c r="C767" s="470"/>
      <c r="D767" s="471" t="s">
        <v>633</v>
      </c>
      <c r="E767" s="471"/>
      <c r="F767" s="471"/>
      <c r="G767" s="471"/>
      <c r="H767" s="108" t="s">
        <v>55</v>
      </c>
      <c r="I767" s="472">
        <v>4</v>
      </c>
      <c r="J767" s="472"/>
      <c r="K767" s="473">
        <v>0</v>
      </c>
      <c r="L767" s="473"/>
      <c r="M767" s="473"/>
      <c r="N767" s="473"/>
      <c r="O767" s="472">
        <v>0</v>
      </c>
      <c r="P767" s="472"/>
    </row>
    <row r="768" spans="2:16" ht="3" customHeight="1" x14ac:dyDescent="0.25"/>
    <row r="769" spans="2:16" ht="10.5" customHeight="1" x14ac:dyDescent="0.25">
      <c r="B769" s="484" t="s">
        <v>634</v>
      </c>
      <c r="C769" s="484"/>
      <c r="D769" s="485" t="s">
        <v>635</v>
      </c>
      <c r="E769" s="485"/>
      <c r="F769" s="485"/>
      <c r="G769" s="485"/>
      <c r="O769" s="486">
        <v>0</v>
      </c>
      <c r="P769" s="486"/>
    </row>
    <row r="770" spans="2:16" ht="3" customHeight="1" x14ac:dyDescent="0.25"/>
    <row r="771" spans="2:16" ht="10.5" customHeight="1" x14ac:dyDescent="0.25">
      <c r="B771" s="491" t="s">
        <v>636</v>
      </c>
      <c r="C771" s="491"/>
      <c r="D771" s="492" t="s">
        <v>637</v>
      </c>
      <c r="E771" s="492"/>
      <c r="F771" s="492"/>
      <c r="G771" s="492"/>
      <c r="O771" s="493">
        <v>0</v>
      </c>
      <c r="P771" s="493"/>
    </row>
    <row r="772" spans="2:16" ht="3" customHeight="1" x14ac:dyDescent="0.25"/>
    <row r="773" spans="2:16" ht="10.5" customHeight="1" x14ac:dyDescent="0.25">
      <c r="B773" s="470" t="s">
        <v>638</v>
      </c>
      <c r="C773" s="470"/>
      <c r="D773" s="471" t="s">
        <v>639</v>
      </c>
      <c r="E773" s="471"/>
      <c r="F773" s="471"/>
      <c r="G773" s="471"/>
      <c r="H773" s="108" t="s">
        <v>55</v>
      </c>
      <c r="I773" s="472">
        <v>2</v>
      </c>
      <c r="J773" s="472"/>
      <c r="K773" s="473">
        <v>0</v>
      </c>
      <c r="L773" s="473"/>
      <c r="M773" s="473"/>
      <c r="N773" s="473"/>
      <c r="O773" s="472">
        <v>0</v>
      </c>
      <c r="P773" s="472"/>
    </row>
    <row r="774" spans="2:16" ht="3" customHeight="1" x14ac:dyDescent="0.25"/>
    <row r="775" spans="2:16" ht="10.5" customHeight="1" x14ac:dyDescent="0.25">
      <c r="B775" s="491" t="s">
        <v>640</v>
      </c>
      <c r="C775" s="491"/>
      <c r="D775" s="492" t="s">
        <v>613</v>
      </c>
      <c r="E775" s="492"/>
      <c r="F775" s="492"/>
      <c r="G775" s="492"/>
      <c r="O775" s="493">
        <v>0</v>
      </c>
      <c r="P775" s="493"/>
    </row>
    <row r="776" spans="2:16" ht="3" customHeight="1" x14ac:dyDescent="0.25"/>
    <row r="777" spans="2:16" ht="10.5" customHeight="1" x14ac:dyDescent="0.25">
      <c r="B777" s="470" t="s">
        <v>641</v>
      </c>
      <c r="C777" s="470"/>
      <c r="D777" s="471" t="s">
        <v>615</v>
      </c>
      <c r="E777" s="471"/>
      <c r="F777" s="471"/>
      <c r="G777" s="471"/>
      <c r="H777" s="108" t="s">
        <v>55</v>
      </c>
      <c r="I777" s="472">
        <v>2</v>
      </c>
      <c r="J777" s="472"/>
      <c r="K777" s="473">
        <v>0</v>
      </c>
      <c r="L777" s="473"/>
      <c r="M777" s="473"/>
      <c r="N777" s="473"/>
      <c r="O777" s="472">
        <v>0</v>
      </c>
      <c r="P777" s="472"/>
    </row>
    <row r="778" spans="2:16" ht="3" customHeight="1" x14ac:dyDescent="0.25">
      <c r="K778" s="431"/>
      <c r="L778" s="431"/>
      <c r="M778" s="431"/>
      <c r="N778" s="431"/>
    </row>
    <row r="779" spans="2:16" ht="10.5" customHeight="1" x14ac:dyDescent="0.25">
      <c r="B779" s="470" t="s">
        <v>642</v>
      </c>
      <c r="C779" s="470"/>
      <c r="D779" s="471" t="s">
        <v>617</v>
      </c>
      <c r="E779" s="471"/>
      <c r="F779" s="471"/>
      <c r="G779" s="471"/>
      <c r="H779" s="108" t="s">
        <v>55</v>
      </c>
      <c r="I779" s="472">
        <v>24</v>
      </c>
      <c r="J779" s="472"/>
      <c r="K779" s="473">
        <v>0</v>
      </c>
      <c r="L779" s="473"/>
      <c r="M779" s="473"/>
      <c r="N779" s="473"/>
      <c r="O779" s="472">
        <v>0</v>
      </c>
      <c r="P779" s="472"/>
    </row>
    <row r="780" spans="2:16" ht="3" customHeight="1" x14ac:dyDescent="0.25"/>
    <row r="781" spans="2:16" ht="10.5" customHeight="1" x14ac:dyDescent="0.25">
      <c r="B781" s="491" t="s">
        <v>643</v>
      </c>
      <c r="C781" s="491"/>
      <c r="D781" s="492" t="s">
        <v>123</v>
      </c>
      <c r="E781" s="492"/>
      <c r="F781" s="492"/>
      <c r="G781" s="492"/>
      <c r="O781" s="493">
        <v>0</v>
      </c>
      <c r="P781" s="493"/>
    </row>
    <row r="782" spans="2:16" ht="3" customHeight="1" x14ac:dyDescent="0.25"/>
    <row r="783" spans="2:16" ht="10.5" customHeight="1" x14ac:dyDescent="0.25">
      <c r="B783" s="470" t="s">
        <v>644</v>
      </c>
      <c r="C783" s="470"/>
      <c r="D783" s="471" t="s">
        <v>538</v>
      </c>
      <c r="E783" s="471"/>
      <c r="F783" s="471"/>
      <c r="G783" s="471"/>
      <c r="H783" s="108" t="s">
        <v>55</v>
      </c>
      <c r="I783" s="472">
        <v>1</v>
      </c>
      <c r="J783" s="472"/>
      <c r="K783" s="473">
        <v>0</v>
      </c>
      <c r="L783" s="473"/>
      <c r="M783" s="473"/>
      <c r="N783" s="473"/>
      <c r="O783" s="472">
        <v>0</v>
      </c>
      <c r="P783" s="472"/>
    </row>
    <row r="784" spans="2:16" ht="3" customHeight="1" x14ac:dyDescent="0.25">
      <c r="K784" s="431"/>
      <c r="L784" s="431"/>
      <c r="M784" s="431"/>
      <c r="N784" s="431"/>
    </row>
    <row r="785" spans="2:16" ht="10.5" customHeight="1" x14ac:dyDescent="0.25">
      <c r="B785" s="470" t="s">
        <v>645</v>
      </c>
      <c r="C785" s="470"/>
      <c r="D785" s="471" t="s">
        <v>622</v>
      </c>
      <c r="E785" s="471"/>
      <c r="F785" s="471"/>
      <c r="G785" s="471"/>
      <c r="H785" s="108" t="s">
        <v>55</v>
      </c>
      <c r="I785" s="472">
        <v>1</v>
      </c>
      <c r="J785" s="472"/>
      <c r="K785" s="473">
        <v>0</v>
      </c>
      <c r="L785" s="473"/>
      <c r="M785" s="473"/>
      <c r="N785" s="473"/>
      <c r="O785" s="472">
        <v>0</v>
      </c>
      <c r="P785" s="472"/>
    </row>
    <row r="786" spans="2:16" ht="3" customHeight="1" x14ac:dyDescent="0.25"/>
    <row r="787" spans="2:16" ht="10.5" customHeight="1" x14ac:dyDescent="0.25">
      <c r="B787" s="484" t="s">
        <v>646</v>
      </c>
      <c r="C787" s="484"/>
      <c r="D787" s="485" t="s">
        <v>193</v>
      </c>
      <c r="E787" s="485"/>
      <c r="F787" s="485"/>
      <c r="G787" s="485"/>
      <c r="O787" s="486">
        <v>0</v>
      </c>
      <c r="P787" s="486"/>
    </row>
    <row r="788" spans="2:16" ht="3" customHeight="1" x14ac:dyDescent="0.25"/>
    <row r="789" spans="2:16" ht="10.5" customHeight="1" x14ac:dyDescent="0.25">
      <c r="B789" s="491" t="s">
        <v>647</v>
      </c>
      <c r="C789" s="491"/>
      <c r="D789" s="492" t="s">
        <v>195</v>
      </c>
      <c r="E789" s="492"/>
      <c r="F789" s="492"/>
      <c r="G789" s="492"/>
      <c r="O789" s="493">
        <v>0</v>
      </c>
      <c r="P789" s="493"/>
    </row>
    <row r="790" spans="2:16" ht="3" customHeight="1" x14ac:dyDescent="0.25"/>
    <row r="791" spans="2:16" ht="10.5" customHeight="1" x14ac:dyDescent="0.25">
      <c r="B791" s="470" t="s">
        <v>648</v>
      </c>
      <c r="C791" s="470"/>
      <c r="D791" s="471" t="s">
        <v>649</v>
      </c>
      <c r="E791" s="471"/>
      <c r="F791" s="471"/>
      <c r="G791" s="471"/>
      <c r="H791" s="108" t="s">
        <v>211</v>
      </c>
      <c r="I791" s="472">
        <v>22.650000000000002</v>
      </c>
      <c r="J791" s="472"/>
      <c r="K791" s="473">
        <v>0</v>
      </c>
      <c r="L791" s="473"/>
      <c r="M791" s="473"/>
      <c r="N791" s="473"/>
      <c r="O791" s="472">
        <v>0</v>
      </c>
      <c r="P791" s="472"/>
    </row>
    <row r="792" spans="2:16" ht="3" customHeight="1" x14ac:dyDescent="0.25"/>
    <row r="793" spans="2:16" ht="10.5" customHeight="1" x14ac:dyDescent="0.25">
      <c r="B793" s="491" t="s">
        <v>650</v>
      </c>
      <c r="C793" s="491"/>
      <c r="D793" s="492" t="s">
        <v>123</v>
      </c>
      <c r="E793" s="492"/>
      <c r="F793" s="492"/>
      <c r="G793" s="492"/>
      <c r="O793" s="493">
        <v>0</v>
      </c>
      <c r="P793" s="493"/>
    </row>
    <row r="794" spans="2:16" ht="3" customHeight="1" x14ac:dyDescent="0.25"/>
    <row r="795" spans="2:16" ht="10.5" customHeight="1" x14ac:dyDescent="0.25">
      <c r="B795" s="470" t="s">
        <v>651</v>
      </c>
      <c r="C795" s="470"/>
      <c r="D795" s="471" t="s">
        <v>200</v>
      </c>
      <c r="E795" s="471"/>
      <c r="F795" s="471"/>
      <c r="G795" s="471"/>
      <c r="H795" s="108" t="s">
        <v>55</v>
      </c>
      <c r="I795" s="472">
        <v>2</v>
      </c>
      <c r="J795" s="472"/>
      <c r="K795" s="473">
        <v>0</v>
      </c>
      <c r="L795" s="473"/>
      <c r="M795" s="473"/>
      <c r="N795" s="473"/>
      <c r="O795" s="472">
        <v>0</v>
      </c>
      <c r="P795" s="472"/>
    </row>
    <row r="796" spans="2:16" ht="3" customHeight="1" x14ac:dyDescent="0.25"/>
    <row r="797" spans="2:16" ht="10.5" customHeight="1" x14ac:dyDescent="0.25">
      <c r="B797" s="470" t="s">
        <v>652</v>
      </c>
      <c r="C797" s="470"/>
      <c r="D797" s="471" t="s">
        <v>653</v>
      </c>
      <c r="E797" s="471"/>
      <c r="F797" s="471"/>
      <c r="G797" s="471"/>
      <c r="H797" s="108" t="s">
        <v>55</v>
      </c>
      <c r="I797" s="472">
        <v>8</v>
      </c>
      <c r="J797" s="472"/>
    </row>
    <row r="798" spans="2:16" ht="3" customHeight="1" x14ac:dyDescent="0.25"/>
    <row r="799" spans="2:16" ht="10.5" customHeight="1" x14ac:dyDescent="0.25">
      <c r="B799" s="470" t="s">
        <v>654</v>
      </c>
      <c r="C799" s="470"/>
      <c r="D799" s="471" t="s">
        <v>202</v>
      </c>
      <c r="E799" s="471"/>
      <c r="F799" s="471"/>
      <c r="G799" s="471"/>
      <c r="H799" s="108" t="s">
        <v>55</v>
      </c>
      <c r="I799" s="472">
        <v>1</v>
      </c>
      <c r="J799" s="472"/>
      <c r="K799" s="473">
        <v>0</v>
      </c>
      <c r="L799" s="473"/>
      <c r="M799" s="473"/>
      <c r="N799" s="473"/>
      <c r="O799" s="472">
        <v>0</v>
      </c>
      <c r="P799" s="472"/>
    </row>
    <row r="800" spans="2:16" ht="3" customHeight="1" x14ac:dyDescent="0.25"/>
    <row r="801" spans="2:16" ht="10.5" customHeight="1" x14ac:dyDescent="0.25">
      <c r="B801" s="484" t="s">
        <v>655</v>
      </c>
      <c r="C801" s="484"/>
      <c r="D801" s="485" t="s">
        <v>656</v>
      </c>
      <c r="E801" s="485"/>
      <c r="F801" s="485"/>
      <c r="G801" s="485"/>
      <c r="O801" s="486">
        <v>0</v>
      </c>
      <c r="P801" s="486"/>
    </row>
    <row r="802" spans="2:16" ht="3" customHeight="1" x14ac:dyDescent="0.25"/>
    <row r="803" spans="2:16" ht="10.5" customHeight="1" x14ac:dyDescent="0.25">
      <c r="B803" s="470" t="s">
        <v>657</v>
      </c>
      <c r="C803" s="470"/>
      <c r="D803" s="471" t="s">
        <v>230</v>
      </c>
      <c r="E803" s="471"/>
      <c r="F803" s="471"/>
      <c r="G803" s="471"/>
      <c r="H803" s="108" t="s">
        <v>55</v>
      </c>
      <c r="I803" s="472">
        <v>8</v>
      </c>
      <c r="J803" s="472"/>
      <c r="K803" s="473">
        <v>0</v>
      </c>
      <c r="L803" s="473"/>
      <c r="M803" s="473"/>
      <c r="N803" s="473"/>
      <c r="O803" s="472">
        <v>0</v>
      </c>
      <c r="P803" s="472"/>
    </row>
    <row r="804" spans="2:16" ht="3" customHeight="1" x14ac:dyDescent="0.25">
      <c r="K804" s="431"/>
      <c r="L804" s="431"/>
      <c r="M804" s="431"/>
      <c r="N804" s="431"/>
    </row>
    <row r="805" spans="2:16" ht="10.5" customHeight="1" x14ac:dyDescent="0.25">
      <c r="B805" s="470" t="s">
        <v>658</v>
      </c>
      <c r="C805" s="470"/>
      <c r="D805" s="471" t="s">
        <v>232</v>
      </c>
      <c r="E805" s="471"/>
      <c r="F805" s="471"/>
      <c r="G805" s="471"/>
      <c r="H805" s="108" t="s">
        <v>55</v>
      </c>
      <c r="I805" s="472">
        <v>64</v>
      </c>
      <c r="J805" s="472"/>
      <c r="K805" s="473">
        <v>0</v>
      </c>
      <c r="L805" s="473"/>
      <c r="M805" s="473"/>
      <c r="N805" s="473"/>
      <c r="O805" s="472">
        <v>0</v>
      </c>
      <c r="P805" s="472"/>
    </row>
    <row r="806" spans="2:16" ht="3" customHeight="1" x14ac:dyDescent="0.25">
      <c r="K806" s="431"/>
      <c r="L806" s="431"/>
      <c r="M806" s="431"/>
      <c r="N806" s="431"/>
    </row>
    <row r="807" spans="2:16" ht="10.5" customHeight="1" x14ac:dyDescent="0.25">
      <c r="B807" s="470" t="s">
        <v>659</v>
      </c>
      <c r="C807" s="470"/>
      <c r="D807" s="471" t="s">
        <v>234</v>
      </c>
      <c r="E807" s="471"/>
      <c r="F807" s="471"/>
      <c r="G807" s="471"/>
      <c r="H807" s="108" t="s">
        <v>55</v>
      </c>
      <c r="I807" s="472">
        <v>48</v>
      </c>
      <c r="J807" s="472"/>
      <c r="K807" s="473">
        <v>0</v>
      </c>
      <c r="L807" s="473"/>
      <c r="M807" s="473"/>
      <c r="N807" s="473"/>
      <c r="O807" s="472">
        <v>0</v>
      </c>
      <c r="P807" s="472"/>
    </row>
    <row r="808" spans="2:16" ht="3" customHeight="1" x14ac:dyDescent="0.25">
      <c r="K808" s="431"/>
      <c r="L808" s="431"/>
      <c r="M808" s="431"/>
      <c r="N808" s="431"/>
    </row>
    <row r="809" spans="2:16" ht="10.5" customHeight="1" x14ac:dyDescent="0.25">
      <c r="B809" s="470" t="s">
        <v>660</v>
      </c>
      <c r="C809" s="470"/>
      <c r="D809" s="471" t="s">
        <v>236</v>
      </c>
      <c r="E809" s="471"/>
      <c r="F809" s="471"/>
      <c r="G809" s="471"/>
      <c r="H809" s="108" t="s">
        <v>55</v>
      </c>
      <c r="I809" s="472">
        <v>32</v>
      </c>
      <c r="J809" s="472"/>
      <c r="K809" s="473">
        <v>0</v>
      </c>
      <c r="L809" s="473"/>
      <c r="M809" s="473"/>
      <c r="N809" s="473"/>
      <c r="O809" s="472">
        <v>0</v>
      </c>
      <c r="P809" s="472"/>
    </row>
    <row r="810" spans="2:16" ht="3" customHeight="1" x14ac:dyDescent="0.25">
      <c r="K810" s="431"/>
      <c r="L810" s="431"/>
      <c r="M810" s="431"/>
      <c r="N810" s="431"/>
    </row>
    <row r="811" spans="2:16" ht="10.5" customHeight="1" x14ac:dyDescent="0.25">
      <c r="B811" s="470" t="s">
        <v>661</v>
      </c>
      <c r="C811" s="470"/>
      <c r="D811" s="471" t="s">
        <v>238</v>
      </c>
      <c r="E811" s="471"/>
      <c r="F811" s="471"/>
      <c r="G811" s="471"/>
      <c r="H811" s="108" t="s">
        <v>55</v>
      </c>
      <c r="I811" s="472">
        <v>16</v>
      </c>
      <c r="J811" s="472"/>
      <c r="K811" s="473">
        <v>0</v>
      </c>
      <c r="L811" s="473"/>
      <c r="M811" s="473"/>
      <c r="N811" s="473"/>
      <c r="O811" s="472">
        <v>0</v>
      </c>
      <c r="P811" s="472"/>
    </row>
    <row r="812" spans="2:16" ht="3" customHeight="1" x14ac:dyDescent="0.25">
      <c r="K812" s="431"/>
      <c r="L812" s="431"/>
      <c r="M812" s="431"/>
      <c r="N812" s="431"/>
    </row>
    <row r="813" spans="2:16" ht="10.5" customHeight="1" x14ac:dyDescent="0.25">
      <c r="B813" s="470" t="s">
        <v>662</v>
      </c>
      <c r="C813" s="470"/>
      <c r="D813" s="471" t="s">
        <v>240</v>
      </c>
      <c r="E813" s="471"/>
      <c r="F813" s="471"/>
      <c r="G813" s="471"/>
      <c r="H813" s="108" t="s">
        <v>55</v>
      </c>
      <c r="I813" s="472">
        <v>8</v>
      </c>
      <c r="J813" s="472"/>
      <c r="K813" s="473">
        <v>0</v>
      </c>
      <c r="L813" s="473"/>
      <c r="M813" s="473"/>
      <c r="N813" s="473"/>
      <c r="O813" s="472">
        <v>0</v>
      </c>
      <c r="P813" s="472"/>
    </row>
    <row r="814" spans="2:16" ht="3" customHeight="1" x14ac:dyDescent="0.25">
      <c r="K814" s="431"/>
      <c r="L814" s="431"/>
      <c r="M814" s="431"/>
      <c r="N814" s="431"/>
    </row>
    <row r="815" spans="2:16" ht="10.5" customHeight="1" x14ac:dyDescent="0.25">
      <c r="B815" s="470" t="s">
        <v>663</v>
      </c>
      <c r="C815" s="470"/>
      <c r="D815" s="471" t="s">
        <v>242</v>
      </c>
      <c r="E815" s="471"/>
      <c r="F815" s="471"/>
      <c r="G815" s="471"/>
      <c r="H815" s="108" t="s">
        <v>55</v>
      </c>
      <c r="I815" s="472">
        <v>16</v>
      </c>
      <c r="J815" s="472"/>
      <c r="K815" s="473">
        <v>0</v>
      </c>
      <c r="L815" s="473"/>
      <c r="M815" s="473"/>
      <c r="N815" s="473"/>
      <c r="O815" s="472">
        <v>0</v>
      </c>
      <c r="P815" s="472"/>
    </row>
    <row r="816" spans="2:16" ht="3" customHeight="1" x14ac:dyDescent="0.25">
      <c r="K816" s="431"/>
      <c r="L816" s="431"/>
      <c r="M816" s="431"/>
      <c r="N816" s="431"/>
    </row>
    <row r="817" spans="2:16" ht="10.5" customHeight="1" x14ac:dyDescent="0.25">
      <c r="B817" s="470" t="s">
        <v>664</v>
      </c>
      <c r="C817" s="470"/>
      <c r="D817" s="471" t="s">
        <v>244</v>
      </c>
      <c r="E817" s="471"/>
      <c r="F817" s="471"/>
      <c r="G817" s="471"/>
      <c r="H817" s="108" t="s">
        <v>55</v>
      </c>
      <c r="I817" s="472">
        <v>16</v>
      </c>
      <c r="J817" s="472"/>
      <c r="K817" s="473">
        <v>0</v>
      </c>
      <c r="L817" s="473"/>
      <c r="M817" s="473"/>
      <c r="N817" s="473"/>
      <c r="O817" s="472">
        <v>0</v>
      </c>
      <c r="P817" s="472"/>
    </row>
    <row r="818" spans="2:16" ht="3" customHeight="1" x14ac:dyDescent="0.25"/>
    <row r="819" spans="2:16" ht="9" customHeight="1" x14ac:dyDescent="0.25">
      <c r="B819" s="484" t="s">
        <v>665</v>
      </c>
      <c r="C819" s="484"/>
      <c r="D819" s="494" t="s">
        <v>666</v>
      </c>
      <c r="E819" s="494"/>
      <c r="F819" s="494"/>
      <c r="G819" s="494"/>
      <c r="O819" s="486">
        <v>0</v>
      </c>
      <c r="P819" s="486"/>
    </row>
    <row r="820" spans="2:16" ht="9" customHeight="1" x14ac:dyDescent="0.25">
      <c r="D820" s="494"/>
      <c r="E820" s="494"/>
      <c r="F820" s="494"/>
      <c r="G820" s="494"/>
    </row>
    <row r="821" spans="2:16" ht="3" customHeight="1" x14ac:dyDescent="0.25"/>
    <row r="822" spans="2:16" ht="10.5" customHeight="1" x14ac:dyDescent="0.25">
      <c r="B822" s="470" t="s">
        <v>667</v>
      </c>
      <c r="C822" s="470"/>
      <c r="D822" s="471" t="s">
        <v>230</v>
      </c>
      <c r="E822" s="471"/>
      <c r="F822" s="471"/>
      <c r="G822" s="471"/>
      <c r="H822" s="108" t="s">
        <v>55</v>
      </c>
      <c r="I822" s="472">
        <v>4</v>
      </c>
      <c r="J822" s="472"/>
      <c r="K822" s="473">
        <v>0</v>
      </c>
      <c r="L822" s="473"/>
      <c r="M822" s="473"/>
      <c r="N822" s="473"/>
      <c r="O822" s="472">
        <v>0</v>
      </c>
      <c r="P822" s="472"/>
    </row>
    <row r="823" spans="2:16" ht="3" customHeight="1" x14ac:dyDescent="0.25">
      <c r="K823" s="431"/>
      <c r="L823" s="431"/>
      <c r="M823" s="431"/>
      <c r="N823" s="431"/>
    </row>
    <row r="824" spans="2:16" ht="10.5" customHeight="1" x14ac:dyDescent="0.25">
      <c r="B824" s="470" t="s">
        <v>668</v>
      </c>
      <c r="C824" s="470"/>
      <c r="D824" s="471" t="s">
        <v>247</v>
      </c>
      <c r="E824" s="471"/>
      <c r="F824" s="471"/>
      <c r="G824" s="471"/>
      <c r="H824" s="108" t="s">
        <v>55</v>
      </c>
      <c r="I824" s="472">
        <v>4</v>
      </c>
      <c r="J824" s="472"/>
      <c r="K824" s="473">
        <v>0</v>
      </c>
      <c r="L824" s="473"/>
      <c r="M824" s="473"/>
      <c r="N824" s="473"/>
      <c r="O824" s="472">
        <v>0</v>
      </c>
      <c r="P824" s="472"/>
    </row>
    <row r="825" spans="2:16" ht="3" customHeight="1" x14ac:dyDescent="0.25">
      <c r="K825" s="431"/>
      <c r="L825" s="431"/>
      <c r="M825" s="431"/>
      <c r="N825" s="431"/>
    </row>
    <row r="826" spans="2:16" ht="10.5" customHeight="1" x14ac:dyDescent="0.25">
      <c r="B826" s="470" t="s">
        <v>669</v>
      </c>
      <c r="C826" s="470"/>
      <c r="D826" s="471" t="s">
        <v>230</v>
      </c>
      <c r="E826" s="471"/>
      <c r="F826" s="471"/>
      <c r="G826" s="471"/>
      <c r="H826" s="108" t="s">
        <v>55</v>
      </c>
      <c r="I826" s="472">
        <v>4</v>
      </c>
      <c r="J826" s="472"/>
      <c r="K826" s="473">
        <v>0</v>
      </c>
      <c r="L826" s="473"/>
      <c r="M826" s="473"/>
      <c r="N826" s="473"/>
      <c r="O826" s="472">
        <v>0</v>
      </c>
      <c r="P826" s="472"/>
    </row>
    <row r="827" spans="2:16" ht="3" customHeight="1" x14ac:dyDescent="0.25">
      <c r="K827" s="431"/>
      <c r="L827" s="431"/>
      <c r="M827" s="431"/>
      <c r="N827" s="431"/>
    </row>
    <row r="828" spans="2:16" ht="10.5" customHeight="1" x14ac:dyDescent="0.25">
      <c r="B828" s="470" t="s">
        <v>670</v>
      </c>
      <c r="C828" s="470"/>
      <c r="D828" s="471" t="s">
        <v>236</v>
      </c>
      <c r="E828" s="471"/>
      <c r="F828" s="471"/>
      <c r="G828" s="471"/>
      <c r="H828" s="108" t="s">
        <v>55</v>
      </c>
      <c r="I828" s="472">
        <v>4</v>
      </c>
      <c r="J828" s="472"/>
      <c r="K828" s="473">
        <v>0</v>
      </c>
      <c r="L828" s="473"/>
      <c r="M828" s="473"/>
      <c r="N828" s="473"/>
      <c r="O828" s="472">
        <v>0</v>
      </c>
      <c r="P828" s="472"/>
    </row>
    <row r="829" spans="2:16" ht="3" customHeight="1" x14ac:dyDescent="0.25"/>
    <row r="830" spans="2:16" ht="10.5" customHeight="1" x14ac:dyDescent="0.25">
      <c r="B830" s="488" t="s">
        <v>671</v>
      </c>
      <c r="C830" s="488"/>
      <c r="D830" s="489" t="s">
        <v>255</v>
      </c>
      <c r="E830" s="489"/>
      <c r="F830" s="489"/>
      <c r="G830" s="489"/>
      <c r="O830" s="490">
        <v>983957.18</v>
      </c>
      <c r="P830" s="490"/>
    </row>
    <row r="831" spans="2:16" ht="3" customHeight="1" x14ac:dyDescent="0.25"/>
    <row r="832" spans="2:16" ht="10.5" customHeight="1" x14ac:dyDescent="0.25">
      <c r="B832" s="467" t="s">
        <v>672</v>
      </c>
      <c r="C832" s="467"/>
      <c r="D832" s="468" t="s">
        <v>673</v>
      </c>
      <c r="E832" s="468"/>
      <c r="F832" s="468"/>
      <c r="G832" s="468"/>
      <c r="O832" s="469">
        <v>0</v>
      </c>
      <c r="P832" s="469"/>
    </row>
    <row r="833" spans="2:16" ht="3" customHeight="1" x14ac:dyDescent="0.25"/>
    <row r="834" spans="2:16" ht="10.5" customHeight="1" x14ac:dyDescent="0.25">
      <c r="B834" s="470" t="s">
        <v>674</v>
      </c>
      <c r="C834" s="470"/>
      <c r="D834" s="471" t="s">
        <v>675</v>
      </c>
      <c r="E834" s="471"/>
      <c r="F834" s="471"/>
      <c r="G834" s="471"/>
      <c r="H834" s="108" t="s">
        <v>55</v>
      </c>
      <c r="I834" s="472">
        <v>8</v>
      </c>
      <c r="J834" s="472"/>
      <c r="K834" s="473">
        <v>0</v>
      </c>
      <c r="L834" s="473"/>
      <c r="M834" s="473"/>
      <c r="N834" s="473"/>
      <c r="O834" s="472">
        <v>0</v>
      </c>
      <c r="P834" s="472"/>
    </row>
    <row r="835" spans="2:16" ht="3" customHeight="1" x14ac:dyDescent="0.25"/>
    <row r="836" spans="2:16" ht="10.5" customHeight="1" x14ac:dyDescent="0.25">
      <c r="B836" s="467" t="s">
        <v>676</v>
      </c>
      <c r="C836" s="467"/>
      <c r="D836" s="468" t="s">
        <v>677</v>
      </c>
      <c r="E836" s="468"/>
      <c r="F836" s="468"/>
      <c r="G836" s="468"/>
      <c r="O836" s="469">
        <v>0</v>
      </c>
      <c r="P836" s="469"/>
    </row>
    <row r="837" spans="2:16" ht="3" customHeight="1" x14ac:dyDescent="0.25"/>
    <row r="838" spans="2:16" ht="10.5" customHeight="1" x14ac:dyDescent="0.25">
      <c r="B838" s="470" t="s">
        <v>678</v>
      </c>
      <c r="C838" s="470"/>
      <c r="D838" s="487" t="s">
        <v>679</v>
      </c>
      <c r="E838" s="487"/>
      <c r="F838" s="487"/>
      <c r="G838" s="487"/>
      <c r="H838" s="108" t="s">
        <v>55</v>
      </c>
      <c r="I838" s="472">
        <v>1</v>
      </c>
      <c r="J838" s="472"/>
      <c r="K838" s="473">
        <v>0</v>
      </c>
      <c r="L838" s="473"/>
      <c r="M838" s="473"/>
      <c r="N838" s="473"/>
      <c r="O838" s="472">
        <v>0</v>
      </c>
      <c r="P838" s="472"/>
    </row>
    <row r="839" spans="2:16" ht="8.25" customHeight="1" x14ac:dyDescent="0.25">
      <c r="D839" s="487"/>
      <c r="E839" s="487"/>
      <c r="F839" s="487"/>
      <c r="G839" s="487"/>
    </row>
    <row r="840" spans="2:16" ht="3" customHeight="1" x14ac:dyDescent="0.25"/>
    <row r="841" spans="2:16" ht="10.5" customHeight="1" x14ac:dyDescent="0.25">
      <c r="B841" s="470" t="s">
        <v>680</v>
      </c>
      <c r="C841" s="470"/>
      <c r="D841" s="471" t="s">
        <v>681</v>
      </c>
      <c r="E841" s="471"/>
      <c r="F841" s="471"/>
      <c r="G841" s="471"/>
      <c r="H841" s="108" t="s">
        <v>55</v>
      </c>
      <c r="I841" s="472">
        <v>1</v>
      </c>
      <c r="J841" s="472"/>
      <c r="K841" s="473">
        <v>0</v>
      </c>
      <c r="L841" s="473"/>
      <c r="M841" s="473"/>
      <c r="N841" s="473"/>
      <c r="O841" s="472">
        <v>0</v>
      </c>
      <c r="P841" s="472"/>
    </row>
    <row r="842" spans="2:16" ht="3" customHeight="1" x14ac:dyDescent="0.25">
      <c r="K842" s="431"/>
      <c r="L842" s="431"/>
      <c r="M842" s="431"/>
      <c r="N842" s="431"/>
    </row>
    <row r="843" spans="2:16" ht="10.5" customHeight="1" x14ac:dyDescent="0.25">
      <c r="B843" s="470" t="s">
        <v>682</v>
      </c>
      <c r="C843" s="470"/>
      <c r="D843" s="487" t="s">
        <v>683</v>
      </c>
      <c r="E843" s="487"/>
      <c r="F843" s="487"/>
      <c r="G843" s="487"/>
      <c r="H843" s="108" t="s">
        <v>211</v>
      </c>
      <c r="I843" s="472">
        <v>11.39</v>
      </c>
      <c r="J843" s="472"/>
      <c r="K843" s="473">
        <v>0</v>
      </c>
      <c r="L843" s="473"/>
      <c r="M843" s="473"/>
      <c r="N843" s="473"/>
      <c r="O843" s="472">
        <v>0</v>
      </c>
      <c r="P843" s="472"/>
    </row>
    <row r="844" spans="2:16" ht="8.25" customHeight="1" x14ac:dyDescent="0.25">
      <c r="D844" s="487"/>
      <c r="E844" s="487"/>
      <c r="F844" s="487"/>
      <c r="G844" s="487"/>
    </row>
    <row r="845" spans="2:16" ht="3" customHeight="1" x14ac:dyDescent="0.25"/>
    <row r="846" spans="2:16" ht="10.5" customHeight="1" x14ac:dyDescent="0.25">
      <c r="B846" s="470" t="s">
        <v>684</v>
      </c>
      <c r="C846" s="470"/>
      <c r="D846" s="487" t="s">
        <v>685</v>
      </c>
      <c r="E846" s="487"/>
      <c r="F846" s="487"/>
      <c r="G846" s="487"/>
      <c r="H846" s="108" t="s">
        <v>211</v>
      </c>
      <c r="I846" s="472">
        <v>4.1399999999999997</v>
      </c>
      <c r="J846" s="472"/>
      <c r="K846" s="473">
        <v>0</v>
      </c>
      <c r="L846" s="473"/>
      <c r="M846" s="473"/>
      <c r="N846" s="473"/>
      <c r="O846" s="472">
        <v>0</v>
      </c>
      <c r="P846" s="472"/>
    </row>
    <row r="847" spans="2:16" ht="8.25" customHeight="1" x14ac:dyDescent="0.25">
      <c r="D847" s="487"/>
      <c r="E847" s="487"/>
      <c r="F847" s="487"/>
      <c r="G847" s="487"/>
    </row>
    <row r="848" spans="2:16" ht="3" customHeight="1" x14ac:dyDescent="0.25"/>
    <row r="849" spans="2:16" ht="10.5" customHeight="1" x14ac:dyDescent="0.25">
      <c r="B849" s="467" t="s">
        <v>686</v>
      </c>
      <c r="C849" s="467"/>
      <c r="D849" s="468" t="s">
        <v>284</v>
      </c>
      <c r="E849" s="468"/>
      <c r="F849" s="468"/>
      <c r="G849" s="468"/>
      <c r="O849" s="469">
        <v>0</v>
      </c>
      <c r="P849" s="469"/>
    </row>
    <row r="850" spans="2:16" ht="3" customHeight="1" x14ac:dyDescent="0.25"/>
    <row r="851" spans="2:16" ht="10.5" customHeight="1" x14ac:dyDescent="0.25">
      <c r="B851" s="470" t="s">
        <v>687</v>
      </c>
      <c r="C851" s="470"/>
      <c r="D851" s="487" t="s">
        <v>688</v>
      </c>
      <c r="E851" s="487"/>
      <c r="F851" s="487"/>
      <c r="G851" s="487"/>
      <c r="H851" s="108" t="s">
        <v>55</v>
      </c>
      <c r="I851" s="472">
        <v>1</v>
      </c>
      <c r="J851" s="472"/>
      <c r="K851" s="473">
        <v>0</v>
      </c>
      <c r="L851" s="473"/>
      <c r="M851" s="473"/>
      <c r="N851" s="473"/>
      <c r="O851" s="472">
        <v>0</v>
      </c>
      <c r="P851" s="472"/>
    </row>
    <row r="852" spans="2:16" ht="8.25" customHeight="1" x14ac:dyDescent="0.25">
      <c r="D852" s="487"/>
      <c r="E852" s="487"/>
      <c r="F852" s="487"/>
      <c r="G852" s="487"/>
      <c r="K852" s="431"/>
      <c r="L852" s="431"/>
      <c r="M852" s="431"/>
      <c r="N852" s="431"/>
    </row>
    <row r="853" spans="2:16" ht="10.5" customHeight="1" x14ac:dyDescent="0.25">
      <c r="B853" s="470" t="s">
        <v>689</v>
      </c>
      <c r="C853" s="470"/>
      <c r="D853" s="487" t="s">
        <v>690</v>
      </c>
      <c r="E853" s="487"/>
      <c r="F853" s="487"/>
      <c r="G853" s="487"/>
      <c r="H853" s="108" t="s">
        <v>55</v>
      </c>
      <c r="I853" s="472">
        <v>1</v>
      </c>
      <c r="J853" s="472"/>
      <c r="K853" s="473">
        <v>0</v>
      </c>
      <c r="L853" s="473"/>
      <c r="M853" s="473"/>
      <c r="N853" s="473"/>
      <c r="O853" s="472">
        <v>0</v>
      </c>
      <c r="P853" s="472"/>
    </row>
    <row r="854" spans="2:16" ht="8.25" customHeight="1" x14ac:dyDescent="0.25">
      <c r="D854" s="487"/>
      <c r="E854" s="487"/>
      <c r="F854" s="487"/>
      <c r="G854" s="487"/>
      <c r="K854" s="431"/>
      <c r="L854" s="431"/>
      <c r="M854" s="431"/>
      <c r="N854" s="431"/>
    </row>
    <row r="855" spans="2:16" ht="3" customHeight="1" x14ac:dyDescent="0.25">
      <c r="K855" s="431"/>
      <c r="L855" s="431"/>
      <c r="M855" s="431"/>
      <c r="N855" s="431"/>
    </row>
    <row r="856" spans="2:16" ht="10.5" customHeight="1" x14ac:dyDescent="0.25">
      <c r="B856" s="470" t="s">
        <v>691</v>
      </c>
      <c r="C856" s="470"/>
      <c r="D856" s="487" t="s">
        <v>692</v>
      </c>
      <c r="E856" s="487"/>
      <c r="F856" s="487"/>
      <c r="G856" s="487"/>
      <c r="H856" s="108" t="s">
        <v>55</v>
      </c>
      <c r="I856" s="472">
        <v>2</v>
      </c>
      <c r="J856" s="472"/>
      <c r="K856" s="473">
        <v>0</v>
      </c>
      <c r="L856" s="473"/>
      <c r="M856" s="473"/>
      <c r="N856" s="473"/>
      <c r="O856" s="472">
        <v>0</v>
      </c>
      <c r="P856" s="472"/>
    </row>
    <row r="857" spans="2:16" ht="8.25" customHeight="1" x14ac:dyDescent="0.25">
      <c r="D857" s="487"/>
      <c r="E857" s="487"/>
      <c r="F857" s="487"/>
      <c r="G857" s="487"/>
      <c r="K857" s="431"/>
      <c r="L857" s="431"/>
      <c r="M857" s="431"/>
      <c r="N857" s="431"/>
    </row>
    <row r="858" spans="2:16" ht="3" customHeight="1" x14ac:dyDescent="0.25">
      <c r="K858" s="431"/>
      <c r="L858" s="431"/>
      <c r="M858" s="431"/>
      <c r="N858" s="431"/>
    </row>
    <row r="859" spans="2:16" ht="10.5" customHeight="1" x14ac:dyDescent="0.25">
      <c r="B859" s="470" t="s">
        <v>693</v>
      </c>
      <c r="C859" s="470"/>
      <c r="D859" s="487" t="s">
        <v>694</v>
      </c>
      <c r="E859" s="487"/>
      <c r="F859" s="487"/>
      <c r="G859" s="487"/>
      <c r="H859" s="108" t="s">
        <v>55</v>
      </c>
      <c r="I859" s="472">
        <v>4</v>
      </c>
      <c r="J859" s="472"/>
      <c r="K859" s="473">
        <v>0</v>
      </c>
      <c r="L859" s="473"/>
      <c r="M859" s="473"/>
      <c r="N859" s="473"/>
      <c r="O859" s="472">
        <v>0</v>
      </c>
      <c r="P859" s="472"/>
    </row>
    <row r="860" spans="2:16" ht="8.25" customHeight="1" x14ac:dyDescent="0.25">
      <c r="D860" s="487"/>
      <c r="E860" s="487"/>
      <c r="F860" s="487"/>
      <c r="G860" s="487"/>
      <c r="K860" s="431"/>
      <c r="L860" s="431"/>
      <c r="M860" s="431"/>
      <c r="N860" s="431"/>
    </row>
    <row r="861" spans="2:16" ht="3" customHeight="1" x14ac:dyDescent="0.25">
      <c r="K861" s="431"/>
      <c r="L861" s="431"/>
      <c r="M861" s="431"/>
      <c r="N861" s="431"/>
    </row>
    <row r="862" spans="2:16" ht="10.5" customHeight="1" x14ac:dyDescent="0.25">
      <c r="B862" s="470" t="s">
        <v>695</v>
      </c>
      <c r="C862" s="470"/>
      <c r="D862" s="487" t="s">
        <v>696</v>
      </c>
      <c r="E862" s="487"/>
      <c r="F862" s="487"/>
      <c r="G862" s="487"/>
      <c r="H862" s="108" t="s">
        <v>55</v>
      </c>
      <c r="I862" s="472">
        <v>1</v>
      </c>
      <c r="J862" s="472"/>
      <c r="K862" s="473">
        <v>0</v>
      </c>
      <c r="L862" s="473"/>
      <c r="M862" s="473"/>
      <c r="N862" s="473"/>
      <c r="O862" s="472">
        <v>0</v>
      </c>
      <c r="P862" s="472"/>
    </row>
    <row r="863" spans="2:16" ht="8.25" customHeight="1" x14ac:dyDescent="0.25">
      <c r="D863" s="487"/>
      <c r="E863" s="487"/>
      <c r="F863" s="487"/>
      <c r="G863" s="487"/>
      <c r="K863" s="431"/>
      <c r="L863" s="431"/>
      <c r="M863" s="431"/>
      <c r="N863" s="431"/>
    </row>
    <row r="864" spans="2:16" ht="3" customHeight="1" x14ac:dyDescent="0.25">
      <c r="K864" s="431"/>
      <c r="L864" s="431"/>
      <c r="M864" s="431"/>
      <c r="N864" s="431"/>
    </row>
    <row r="865" spans="2:16" ht="10.5" customHeight="1" x14ac:dyDescent="0.25">
      <c r="B865" s="470" t="s">
        <v>697</v>
      </c>
      <c r="C865" s="470"/>
      <c r="D865" s="487" t="s">
        <v>698</v>
      </c>
      <c r="E865" s="487"/>
      <c r="F865" s="487"/>
      <c r="G865" s="487"/>
      <c r="H865" s="108" t="s">
        <v>55</v>
      </c>
      <c r="I865" s="472">
        <v>1</v>
      </c>
      <c r="J865" s="472"/>
      <c r="K865" s="473">
        <v>0</v>
      </c>
      <c r="L865" s="473"/>
      <c r="M865" s="473"/>
      <c r="N865" s="473"/>
      <c r="O865" s="472">
        <v>0</v>
      </c>
      <c r="P865" s="472"/>
    </row>
    <row r="866" spans="2:16" ht="8.25" customHeight="1" x14ac:dyDescent="0.25">
      <c r="D866" s="487"/>
      <c r="E866" s="487"/>
      <c r="F866" s="487"/>
      <c r="G866" s="487"/>
      <c r="K866" s="431"/>
      <c r="L866" s="431"/>
      <c r="M866" s="431"/>
      <c r="N866" s="431"/>
    </row>
    <row r="867" spans="2:16" ht="3" customHeight="1" x14ac:dyDescent="0.25">
      <c r="K867" s="431"/>
      <c r="L867" s="431"/>
      <c r="M867" s="431"/>
      <c r="N867" s="431"/>
    </row>
    <row r="868" spans="2:16" ht="10.5" customHeight="1" x14ac:dyDescent="0.25">
      <c r="B868" s="470" t="s">
        <v>699</v>
      </c>
      <c r="C868" s="470"/>
      <c r="D868" s="487" t="s">
        <v>700</v>
      </c>
      <c r="E868" s="487"/>
      <c r="F868" s="487"/>
      <c r="G868" s="487"/>
      <c r="H868" s="108" t="s">
        <v>55</v>
      </c>
      <c r="I868" s="472">
        <v>4</v>
      </c>
      <c r="J868" s="472"/>
      <c r="K868" s="473">
        <v>0</v>
      </c>
      <c r="L868" s="473"/>
      <c r="M868" s="473"/>
      <c r="N868" s="473"/>
      <c r="O868" s="472">
        <v>0</v>
      </c>
      <c r="P868" s="472"/>
    </row>
    <row r="869" spans="2:16" ht="8.25" customHeight="1" x14ac:dyDescent="0.25">
      <c r="D869" s="487"/>
      <c r="E869" s="487"/>
      <c r="F869" s="487"/>
      <c r="G869" s="487"/>
      <c r="K869" s="431"/>
      <c r="L869" s="431"/>
      <c r="M869" s="431"/>
      <c r="N869" s="431"/>
    </row>
    <row r="870" spans="2:16" ht="3" customHeight="1" x14ac:dyDescent="0.25">
      <c r="K870" s="431"/>
      <c r="L870" s="431"/>
      <c r="M870" s="431"/>
      <c r="N870" s="431"/>
    </row>
    <row r="871" spans="2:16" ht="10.5" customHeight="1" x14ac:dyDescent="0.25">
      <c r="B871" s="470" t="s">
        <v>701</v>
      </c>
      <c r="C871" s="470"/>
      <c r="D871" s="487" t="s">
        <v>702</v>
      </c>
      <c r="E871" s="487"/>
      <c r="F871" s="487"/>
      <c r="G871" s="487"/>
      <c r="H871" s="108" t="s">
        <v>55</v>
      </c>
      <c r="I871" s="472">
        <v>1</v>
      </c>
      <c r="J871" s="472"/>
      <c r="K871" s="473">
        <v>0</v>
      </c>
      <c r="L871" s="473"/>
      <c r="M871" s="473"/>
      <c r="N871" s="473"/>
      <c r="O871" s="472">
        <v>0</v>
      </c>
      <c r="P871" s="472"/>
    </row>
    <row r="872" spans="2:16" ht="8.25" customHeight="1" x14ac:dyDescent="0.25">
      <c r="D872" s="487"/>
      <c r="E872" s="487"/>
      <c r="F872" s="487"/>
      <c r="G872" s="487"/>
    </row>
    <row r="873" spans="2:16" ht="3" customHeight="1" x14ac:dyDescent="0.25"/>
    <row r="874" spans="2:16" ht="10.5" customHeight="1" x14ac:dyDescent="0.25">
      <c r="B874" s="467" t="s">
        <v>703</v>
      </c>
      <c r="C874" s="467"/>
      <c r="D874" s="468" t="s">
        <v>704</v>
      </c>
      <c r="E874" s="468"/>
      <c r="F874" s="468"/>
      <c r="G874" s="468"/>
      <c r="O874" s="469">
        <v>0</v>
      </c>
      <c r="P874" s="469"/>
    </row>
    <row r="875" spans="2:16" ht="3" customHeight="1" x14ac:dyDescent="0.25"/>
    <row r="876" spans="2:16" ht="10.5" customHeight="1" x14ac:dyDescent="0.25">
      <c r="B876" s="484" t="s">
        <v>705</v>
      </c>
      <c r="C876" s="484"/>
      <c r="D876" s="485" t="s">
        <v>706</v>
      </c>
      <c r="E876" s="485"/>
      <c r="F876" s="485"/>
      <c r="G876" s="485"/>
      <c r="O876" s="486">
        <v>0</v>
      </c>
      <c r="P876" s="486"/>
    </row>
    <row r="877" spans="2:16" ht="3" customHeight="1" x14ac:dyDescent="0.25"/>
    <row r="878" spans="2:16" ht="10.5" customHeight="1" x14ac:dyDescent="0.25">
      <c r="B878" s="470" t="s">
        <v>707</v>
      </c>
      <c r="C878" s="470"/>
      <c r="D878" s="471" t="s">
        <v>708</v>
      </c>
      <c r="E878" s="471"/>
      <c r="F878" s="471"/>
      <c r="G878" s="471"/>
      <c r="H878" s="108" t="s">
        <v>211</v>
      </c>
      <c r="I878" s="472">
        <v>8.5</v>
      </c>
      <c r="J878" s="472"/>
      <c r="K878" s="473">
        <v>0</v>
      </c>
      <c r="L878" s="473"/>
      <c r="M878" s="473"/>
      <c r="N878" s="473"/>
      <c r="O878" s="472">
        <v>0</v>
      </c>
      <c r="P878" s="472"/>
    </row>
    <row r="879" spans="2:16" ht="3" customHeight="1" x14ac:dyDescent="0.25">
      <c r="K879" s="431"/>
      <c r="L879" s="431"/>
      <c r="M879" s="431"/>
      <c r="N879" s="431"/>
    </row>
    <row r="880" spans="2:16" ht="10.5" customHeight="1" x14ac:dyDescent="0.25">
      <c r="B880" s="470" t="s">
        <v>709</v>
      </c>
      <c r="C880" s="470"/>
      <c r="D880" s="487" t="s">
        <v>710</v>
      </c>
      <c r="E880" s="487"/>
      <c r="F880" s="487"/>
      <c r="G880" s="487"/>
      <c r="H880" s="108" t="s">
        <v>211</v>
      </c>
      <c r="I880" s="472">
        <v>8.5</v>
      </c>
      <c r="J880" s="472"/>
      <c r="K880" s="473">
        <v>0</v>
      </c>
      <c r="L880" s="473"/>
      <c r="M880" s="473"/>
      <c r="N880" s="473"/>
      <c r="O880" s="472">
        <v>0</v>
      </c>
      <c r="P880" s="472"/>
    </row>
    <row r="881" spans="2:16" ht="8.25" customHeight="1" x14ac:dyDescent="0.25">
      <c r="D881" s="487"/>
      <c r="E881" s="487"/>
      <c r="F881" s="487"/>
      <c r="G881" s="487"/>
    </row>
    <row r="882" spans="2:16" ht="3" customHeight="1" x14ac:dyDescent="0.25"/>
    <row r="883" spans="2:16" ht="10.5" customHeight="1" x14ac:dyDescent="0.25">
      <c r="B883" s="470" t="s">
        <v>711</v>
      </c>
      <c r="C883" s="470"/>
      <c r="D883" s="471" t="s">
        <v>712</v>
      </c>
      <c r="E883" s="471"/>
      <c r="F883" s="471"/>
      <c r="G883" s="471"/>
      <c r="H883" s="108" t="s">
        <v>55</v>
      </c>
      <c r="I883" s="472">
        <v>1</v>
      </c>
      <c r="J883" s="472"/>
      <c r="K883" s="473">
        <v>0</v>
      </c>
      <c r="L883" s="473"/>
      <c r="M883" s="473"/>
      <c r="N883" s="473"/>
      <c r="O883" s="472">
        <v>0</v>
      </c>
      <c r="P883" s="472"/>
    </row>
    <row r="884" spans="2:16" ht="3" customHeight="1" x14ac:dyDescent="0.25"/>
    <row r="885" spans="2:16" ht="10.5" customHeight="1" x14ac:dyDescent="0.25">
      <c r="B885" s="484" t="s">
        <v>713</v>
      </c>
      <c r="C885" s="484"/>
      <c r="D885" s="485" t="s">
        <v>714</v>
      </c>
      <c r="E885" s="485"/>
      <c r="F885" s="485"/>
      <c r="G885" s="485"/>
      <c r="O885" s="486">
        <v>0</v>
      </c>
      <c r="P885" s="486"/>
    </row>
    <row r="886" spans="2:16" ht="3" customHeight="1" x14ac:dyDescent="0.25"/>
    <row r="887" spans="2:16" ht="10.5" customHeight="1" x14ac:dyDescent="0.25">
      <c r="B887" s="470" t="s">
        <v>715</v>
      </c>
      <c r="C887" s="470"/>
      <c r="D887" s="487" t="s">
        <v>716</v>
      </c>
      <c r="E887" s="487"/>
      <c r="F887" s="487"/>
      <c r="G887" s="487"/>
      <c r="H887" s="108" t="s">
        <v>211</v>
      </c>
      <c r="I887" s="472">
        <v>36</v>
      </c>
      <c r="J887" s="472"/>
      <c r="K887" s="473">
        <v>0</v>
      </c>
      <c r="L887" s="473"/>
      <c r="M887" s="473"/>
      <c r="N887" s="473"/>
      <c r="O887" s="472">
        <v>0</v>
      </c>
      <c r="P887" s="472"/>
    </row>
    <row r="888" spans="2:16" ht="8.25" customHeight="1" x14ac:dyDescent="0.25">
      <c r="D888" s="487"/>
      <c r="E888" s="487"/>
      <c r="F888" s="487"/>
      <c r="G888" s="487"/>
    </row>
    <row r="889" spans="2:16" ht="3" customHeight="1" x14ac:dyDescent="0.25"/>
    <row r="890" spans="2:16" ht="10.5" customHeight="1" x14ac:dyDescent="0.25">
      <c r="B890" s="470" t="s">
        <v>717</v>
      </c>
      <c r="C890" s="470"/>
      <c r="D890" s="487" t="s">
        <v>710</v>
      </c>
      <c r="E890" s="487"/>
      <c r="F890" s="487"/>
      <c r="G890" s="487"/>
      <c r="H890" s="108" t="s">
        <v>211</v>
      </c>
      <c r="I890" s="472">
        <v>36</v>
      </c>
      <c r="J890" s="472"/>
      <c r="K890" s="473">
        <v>0</v>
      </c>
      <c r="L890" s="473"/>
      <c r="M890" s="473"/>
      <c r="N890" s="473"/>
      <c r="O890" s="472">
        <v>0</v>
      </c>
      <c r="P890" s="472"/>
    </row>
    <row r="891" spans="2:16" ht="8.25" customHeight="1" x14ac:dyDescent="0.25">
      <c r="D891" s="487"/>
      <c r="E891" s="487"/>
      <c r="F891" s="487"/>
      <c r="G891" s="487"/>
    </row>
    <row r="892" spans="2:16" ht="3" customHeight="1" x14ac:dyDescent="0.25"/>
    <row r="893" spans="2:16" ht="10.5" customHeight="1" x14ac:dyDescent="0.25">
      <c r="B893" s="470" t="s">
        <v>718</v>
      </c>
      <c r="C893" s="470"/>
      <c r="D893" s="487" t="s">
        <v>719</v>
      </c>
      <c r="E893" s="487"/>
      <c r="F893" s="487"/>
      <c r="G893" s="487"/>
      <c r="H893" s="108" t="s">
        <v>55</v>
      </c>
      <c r="I893" s="472">
        <v>1</v>
      </c>
      <c r="J893" s="472"/>
      <c r="K893" s="473">
        <v>0</v>
      </c>
      <c r="L893" s="473"/>
      <c r="M893" s="473"/>
      <c r="N893" s="473"/>
      <c r="O893" s="472">
        <v>0</v>
      </c>
      <c r="P893" s="472"/>
    </row>
    <row r="894" spans="2:16" ht="8.25" customHeight="1" x14ac:dyDescent="0.25">
      <c r="D894" s="487"/>
      <c r="E894" s="487"/>
      <c r="F894" s="487"/>
      <c r="G894" s="487"/>
      <c r="K894" s="431"/>
      <c r="L894" s="431"/>
      <c r="M894" s="431"/>
      <c r="N894" s="431"/>
    </row>
    <row r="895" spans="2:16" ht="3" customHeight="1" x14ac:dyDescent="0.25">
      <c r="K895" s="431"/>
      <c r="L895" s="431"/>
      <c r="M895" s="431"/>
      <c r="N895" s="431"/>
    </row>
    <row r="896" spans="2:16" ht="10.5" customHeight="1" x14ac:dyDescent="0.25">
      <c r="B896" s="470" t="s">
        <v>720</v>
      </c>
      <c r="C896" s="470"/>
      <c r="D896" s="471" t="s">
        <v>721</v>
      </c>
      <c r="E896" s="471"/>
      <c r="F896" s="471"/>
      <c r="G896" s="471"/>
      <c r="H896" s="108" t="s">
        <v>55</v>
      </c>
      <c r="I896" s="472">
        <v>1</v>
      </c>
      <c r="J896" s="472"/>
      <c r="K896" s="473">
        <v>0</v>
      </c>
      <c r="L896" s="473"/>
      <c r="M896" s="473"/>
      <c r="N896" s="473"/>
      <c r="O896" s="472">
        <v>0</v>
      </c>
      <c r="P896" s="472"/>
    </row>
    <row r="897" spans="2:16" ht="3" customHeight="1" x14ac:dyDescent="0.25">
      <c r="K897" s="431"/>
      <c r="L897" s="431"/>
      <c r="M897" s="431"/>
      <c r="N897" s="431"/>
    </row>
    <row r="898" spans="2:16" ht="10.5" customHeight="1" x14ac:dyDescent="0.25">
      <c r="B898" s="470" t="s">
        <v>722</v>
      </c>
      <c r="C898" s="470"/>
      <c r="D898" s="471" t="s">
        <v>712</v>
      </c>
      <c r="E898" s="471"/>
      <c r="F898" s="471"/>
      <c r="G898" s="471"/>
      <c r="H898" s="108" t="s">
        <v>55</v>
      </c>
      <c r="I898" s="472">
        <v>2</v>
      </c>
      <c r="J898" s="472"/>
      <c r="K898" s="473">
        <v>0</v>
      </c>
      <c r="L898" s="473"/>
      <c r="M898" s="473"/>
      <c r="N898" s="473"/>
      <c r="O898" s="472">
        <v>0</v>
      </c>
      <c r="P898" s="472"/>
    </row>
    <row r="899" spans="2:16" ht="3" customHeight="1" x14ac:dyDescent="0.25">
      <c r="K899" s="431"/>
      <c r="L899" s="431"/>
      <c r="M899" s="431"/>
      <c r="N899" s="431"/>
    </row>
    <row r="900" spans="2:16" ht="10.5" customHeight="1" x14ac:dyDescent="0.25">
      <c r="B900" s="484" t="s">
        <v>723</v>
      </c>
      <c r="C900" s="484"/>
      <c r="D900" s="485" t="s">
        <v>724</v>
      </c>
      <c r="E900" s="485"/>
      <c r="F900" s="485"/>
      <c r="G900" s="485"/>
      <c r="K900" s="431"/>
      <c r="L900" s="431"/>
      <c r="M900" s="431"/>
      <c r="N900" s="431"/>
      <c r="O900" s="486">
        <v>0</v>
      </c>
      <c r="P900" s="486"/>
    </row>
    <row r="901" spans="2:16" ht="3" customHeight="1" x14ac:dyDescent="0.25">
      <c r="K901" s="431"/>
      <c r="L901" s="431"/>
      <c r="M901" s="431"/>
      <c r="N901" s="431"/>
    </row>
    <row r="902" spans="2:16" ht="10.5" customHeight="1" x14ac:dyDescent="0.25">
      <c r="B902" s="470" t="s">
        <v>725</v>
      </c>
      <c r="C902" s="470"/>
      <c r="D902" s="487" t="s">
        <v>726</v>
      </c>
      <c r="E902" s="487"/>
      <c r="F902" s="487"/>
      <c r="G902" s="487"/>
      <c r="H902" s="108" t="s">
        <v>211</v>
      </c>
      <c r="I902" s="472">
        <v>6.61</v>
      </c>
      <c r="J902" s="472"/>
      <c r="K902" s="473">
        <v>0</v>
      </c>
      <c r="L902" s="473"/>
      <c r="M902" s="473"/>
      <c r="N902" s="473"/>
      <c r="O902" s="472">
        <v>0</v>
      </c>
      <c r="P902" s="472"/>
    </row>
    <row r="903" spans="2:16" ht="8.25" customHeight="1" x14ac:dyDescent="0.25">
      <c r="D903" s="487"/>
      <c r="E903" s="487"/>
      <c r="F903" s="487"/>
      <c r="G903" s="487"/>
      <c r="K903" s="431"/>
      <c r="L903" s="431"/>
      <c r="M903" s="431"/>
      <c r="N903" s="431"/>
    </row>
    <row r="904" spans="2:16" ht="3" customHeight="1" x14ac:dyDescent="0.25">
      <c r="K904" s="431"/>
      <c r="L904" s="431"/>
      <c r="M904" s="431"/>
      <c r="N904" s="431"/>
    </row>
    <row r="905" spans="2:16" ht="10.5" customHeight="1" x14ac:dyDescent="0.25">
      <c r="B905" s="470" t="s">
        <v>727</v>
      </c>
      <c r="C905" s="470"/>
      <c r="D905" s="471" t="s">
        <v>728</v>
      </c>
      <c r="E905" s="471"/>
      <c r="F905" s="471"/>
      <c r="G905" s="471"/>
      <c r="H905" s="108" t="s">
        <v>211</v>
      </c>
      <c r="I905" s="472">
        <v>6.61</v>
      </c>
      <c r="J905" s="472"/>
      <c r="K905" s="473">
        <v>0</v>
      </c>
      <c r="L905" s="473"/>
      <c r="M905" s="473"/>
      <c r="N905" s="473"/>
      <c r="O905" s="472">
        <v>0</v>
      </c>
      <c r="P905" s="472"/>
    </row>
    <row r="906" spans="2:16" ht="3" customHeight="1" x14ac:dyDescent="0.25">
      <c r="K906" s="431"/>
      <c r="L906" s="431"/>
      <c r="M906" s="431"/>
      <c r="N906" s="431"/>
    </row>
    <row r="907" spans="2:16" ht="10.5" customHeight="1" x14ac:dyDescent="0.25">
      <c r="B907" s="470" t="s">
        <v>729</v>
      </c>
      <c r="C907" s="470"/>
      <c r="D907" s="487" t="s">
        <v>730</v>
      </c>
      <c r="E907" s="487"/>
      <c r="F907" s="487"/>
      <c r="G907" s="487"/>
      <c r="H907" s="108" t="s">
        <v>55</v>
      </c>
      <c r="I907" s="472">
        <v>2</v>
      </c>
      <c r="J907" s="472"/>
      <c r="K907" s="473">
        <v>0</v>
      </c>
      <c r="L907" s="473"/>
      <c r="M907" s="473"/>
      <c r="N907" s="473"/>
      <c r="O907" s="472">
        <v>0</v>
      </c>
      <c r="P907" s="472"/>
    </row>
    <row r="908" spans="2:16" ht="8.25" customHeight="1" x14ac:dyDescent="0.25">
      <c r="D908" s="487"/>
      <c r="E908" s="487"/>
      <c r="F908" s="487"/>
      <c r="G908" s="487"/>
      <c r="K908" s="431"/>
      <c r="L908" s="431"/>
      <c r="M908" s="431"/>
      <c r="N908" s="431"/>
    </row>
    <row r="909" spans="2:16" ht="3" customHeight="1" x14ac:dyDescent="0.25">
      <c r="K909" s="431"/>
      <c r="L909" s="431"/>
      <c r="M909" s="431"/>
      <c r="N909" s="431"/>
    </row>
    <row r="910" spans="2:16" ht="10.5" customHeight="1" x14ac:dyDescent="0.25">
      <c r="B910" s="484" t="s">
        <v>731</v>
      </c>
      <c r="C910" s="484"/>
      <c r="D910" s="485" t="s">
        <v>732</v>
      </c>
      <c r="E910" s="485"/>
      <c r="F910" s="485"/>
      <c r="G910" s="485"/>
      <c r="K910" s="431"/>
      <c r="L910" s="431"/>
      <c r="M910" s="431"/>
      <c r="N910" s="431"/>
      <c r="O910" s="486">
        <v>0</v>
      </c>
      <c r="P910" s="486"/>
    </row>
    <row r="911" spans="2:16" ht="3" customHeight="1" x14ac:dyDescent="0.25">
      <c r="K911" s="431"/>
      <c r="L911" s="431"/>
      <c r="M911" s="431"/>
      <c r="N911" s="431"/>
    </row>
    <row r="912" spans="2:16" ht="10.5" customHeight="1" x14ac:dyDescent="0.25">
      <c r="B912" s="470" t="s">
        <v>733</v>
      </c>
      <c r="C912" s="470"/>
      <c r="D912" s="487" t="s">
        <v>726</v>
      </c>
      <c r="E912" s="487"/>
      <c r="F912" s="487"/>
      <c r="G912" s="487"/>
      <c r="H912" s="108" t="s">
        <v>211</v>
      </c>
      <c r="I912" s="472">
        <v>16.5</v>
      </c>
      <c r="J912" s="472"/>
      <c r="K912" s="473">
        <v>0</v>
      </c>
      <c r="L912" s="473"/>
      <c r="M912" s="473"/>
      <c r="N912" s="473"/>
      <c r="O912" s="472">
        <v>0</v>
      </c>
      <c r="P912" s="472"/>
    </row>
    <row r="913" spans="2:16" ht="8.25" customHeight="1" x14ac:dyDescent="0.25">
      <c r="D913" s="487"/>
      <c r="E913" s="487"/>
      <c r="F913" s="487"/>
      <c r="G913" s="487"/>
      <c r="K913" s="431"/>
      <c r="L913" s="431"/>
      <c r="M913" s="431"/>
      <c r="N913" s="431"/>
    </row>
    <row r="914" spans="2:16" ht="3" customHeight="1" x14ac:dyDescent="0.25">
      <c r="K914" s="431"/>
      <c r="L914" s="431"/>
      <c r="M914" s="431"/>
      <c r="N914" s="431"/>
    </row>
    <row r="915" spans="2:16" ht="10.5" customHeight="1" x14ac:dyDescent="0.25">
      <c r="B915" s="470" t="s">
        <v>734</v>
      </c>
      <c r="C915" s="470"/>
      <c r="D915" s="471" t="s">
        <v>728</v>
      </c>
      <c r="E915" s="471"/>
      <c r="F915" s="471"/>
      <c r="G915" s="471"/>
      <c r="H915" s="108" t="s">
        <v>211</v>
      </c>
      <c r="I915" s="472">
        <v>2.3000000000000003</v>
      </c>
      <c r="J915" s="472"/>
      <c r="K915" s="473">
        <v>0</v>
      </c>
      <c r="L915" s="473"/>
      <c r="M915" s="473"/>
      <c r="N915" s="473"/>
      <c r="O915" s="472">
        <v>0</v>
      </c>
      <c r="P915" s="472"/>
    </row>
    <row r="916" spans="2:16" ht="3" customHeight="1" x14ac:dyDescent="0.25">
      <c r="K916" s="431"/>
      <c r="L916" s="431"/>
      <c r="M916" s="431"/>
      <c r="N916" s="431"/>
    </row>
    <row r="917" spans="2:16" ht="10.5" customHeight="1" x14ac:dyDescent="0.25">
      <c r="B917" s="470" t="s">
        <v>735</v>
      </c>
      <c r="C917" s="470"/>
      <c r="D917" s="487" t="s">
        <v>730</v>
      </c>
      <c r="E917" s="487"/>
      <c r="F917" s="487"/>
      <c r="G917" s="487"/>
      <c r="H917" s="108" t="s">
        <v>55</v>
      </c>
      <c r="I917" s="472">
        <v>2</v>
      </c>
      <c r="J917" s="472"/>
      <c r="K917" s="473">
        <v>0</v>
      </c>
      <c r="L917" s="473"/>
      <c r="M917" s="473"/>
      <c r="N917" s="473"/>
      <c r="O917" s="472">
        <v>0</v>
      </c>
      <c r="P917" s="472"/>
    </row>
    <row r="918" spans="2:16" ht="8.25" customHeight="1" x14ac:dyDescent="0.25">
      <c r="D918" s="487"/>
      <c r="E918" s="487"/>
      <c r="F918" s="487"/>
      <c r="G918" s="487"/>
      <c r="K918" s="431"/>
      <c r="L918" s="431"/>
      <c r="M918" s="431"/>
      <c r="N918" s="431"/>
    </row>
    <row r="919" spans="2:16" ht="3" customHeight="1" x14ac:dyDescent="0.25">
      <c r="K919" s="431"/>
      <c r="L919" s="431"/>
      <c r="M919" s="431"/>
      <c r="N919" s="431"/>
    </row>
    <row r="920" spans="2:16" ht="10.5" customHeight="1" x14ac:dyDescent="0.25">
      <c r="B920" s="484" t="s">
        <v>736</v>
      </c>
      <c r="C920" s="484"/>
      <c r="D920" s="485" t="s">
        <v>737</v>
      </c>
      <c r="E920" s="485"/>
      <c r="F920" s="485"/>
      <c r="G920" s="485"/>
      <c r="K920" s="431"/>
      <c r="L920" s="431"/>
      <c r="M920" s="431"/>
      <c r="N920" s="431"/>
      <c r="O920" s="486">
        <v>0</v>
      </c>
      <c r="P920" s="486"/>
    </row>
    <row r="921" spans="2:16" ht="3" customHeight="1" x14ac:dyDescent="0.25">
      <c r="K921" s="431"/>
      <c r="L921" s="431"/>
      <c r="M921" s="431"/>
      <c r="N921" s="431"/>
    </row>
    <row r="922" spans="2:16" ht="10.5" customHeight="1" x14ac:dyDescent="0.25">
      <c r="B922" s="470" t="s">
        <v>738</v>
      </c>
      <c r="C922" s="470"/>
      <c r="D922" s="487" t="s">
        <v>726</v>
      </c>
      <c r="E922" s="487"/>
      <c r="F922" s="487"/>
      <c r="G922" s="487"/>
      <c r="H922" s="108" t="s">
        <v>211</v>
      </c>
      <c r="I922" s="472">
        <v>16.5</v>
      </c>
      <c r="J922" s="472"/>
      <c r="K922" s="473">
        <v>0</v>
      </c>
      <c r="L922" s="473"/>
      <c r="M922" s="473"/>
      <c r="N922" s="473"/>
      <c r="O922" s="472">
        <v>0</v>
      </c>
      <c r="P922" s="472"/>
    </row>
    <row r="923" spans="2:16" ht="8.25" customHeight="1" x14ac:dyDescent="0.25">
      <c r="D923" s="487"/>
      <c r="E923" s="487"/>
      <c r="F923" s="487"/>
      <c r="G923" s="487"/>
      <c r="K923" s="431"/>
      <c r="L923" s="431"/>
      <c r="M923" s="431"/>
      <c r="N923" s="431"/>
    </row>
    <row r="924" spans="2:16" ht="3" customHeight="1" x14ac:dyDescent="0.25">
      <c r="K924" s="431"/>
      <c r="L924" s="431"/>
      <c r="M924" s="431"/>
      <c r="N924" s="431"/>
    </row>
    <row r="925" spans="2:16" ht="10.5" customHeight="1" x14ac:dyDescent="0.25">
      <c r="B925" s="470" t="s">
        <v>739</v>
      </c>
      <c r="C925" s="470"/>
      <c r="D925" s="471" t="s">
        <v>728</v>
      </c>
      <c r="E925" s="471"/>
      <c r="F925" s="471"/>
      <c r="G925" s="471"/>
      <c r="H925" s="108" t="s">
        <v>211</v>
      </c>
      <c r="I925" s="472">
        <v>2.3000000000000003</v>
      </c>
      <c r="J925" s="472"/>
      <c r="K925" s="473">
        <v>0</v>
      </c>
      <c r="L925" s="473"/>
      <c r="M925" s="473"/>
      <c r="N925" s="473"/>
      <c r="O925" s="472">
        <v>0</v>
      </c>
      <c r="P925" s="472"/>
    </row>
    <row r="926" spans="2:16" ht="3" customHeight="1" x14ac:dyDescent="0.25">
      <c r="K926" s="431"/>
      <c r="L926" s="431"/>
      <c r="M926" s="431"/>
      <c r="N926" s="431"/>
    </row>
    <row r="927" spans="2:16" ht="10.5" customHeight="1" x14ac:dyDescent="0.25">
      <c r="B927" s="470" t="s">
        <v>740</v>
      </c>
      <c r="C927" s="470"/>
      <c r="D927" s="487" t="s">
        <v>730</v>
      </c>
      <c r="E927" s="487"/>
      <c r="F927" s="487"/>
      <c r="G927" s="487"/>
      <c r="H927" s="108" t="s">
        <v>55</v>
      </c>
      <c r="I927" s="472">
        <v>2</v>
      </c>
      <c r="J927" s="472"/>
      <c r="K927" s="473">
        <v>0</v>
      </c>
      <c r="L927" s="473"/>
      <c r="M927" s="473"/>
      <c r="N927" s="473"/>
      <c r="O927" s="472">
        <v>0</v>
      </c>
      <c r="P927" s="472"/>
    </row>
    <row r="928" spans="2:16" ht="8.25" customHeight="1" x14ac:dyDescent="0.25">
      <c r="D928" s="487"/>
      <c r="E928" s="487"/>
      <c r="F928" s="487"/>
      <c r="G928" s="487"/>
      <c r="K928" s="431"/>
      <c r="L928" s="431"/>
      <c r="M928" s="431"/>
      <c r="N928" s="431"/>
    </row>
    <row r="929" spans="2:16" ht="3" customHeight="1" x14ac:dyDescent="0.25">
      <c r="K929" s="431"/>
      <c r="L929" s="431"/>
      <c r="M929" s="431"/>
      <c r="N929" s="431"/>
    </row>
    <row r="930" spans="2:16" ht="10.5" customHeight="1" x14ac:dyDescent="0.25">
      <c r="B930" s="484" t="s">
        <v>741</v>
      </c>
      <c r="C930" s="484"/>
      <c r="D930" s="485" t="s">
        <v>742</v>
      </c>
      <c r="E930" s="485"/>
      <c r="F930" s="485"/>
      <c r="G930" s="485"/>
      <c r="K930" s="431"/>
      <c r="L930" s="431"/>
      <c r="M930" s="431"/>
      <c r="N930" s="431"/>
      <c r="O930" s="486">
        <v>0</v>
      </c>
      <c r="P930" s="486"/>
    </row>
    <row r="931" spans="2:16" ht="3" customHeight="1" x14ac:dyDescent="0.25">
      <c r="K931" s="431"/>
      <c r="L931" s="431"/>
      <c r="M931" s="431"/>
      <c r="N931" s="431"/>
    </row>
    <row r="932" spans="2:16" ht="10.5" customHeight="1" x14ac:dyDescent="0.25">
      <c r="B932" s="470" t="s">
        <v>743</v>
      </c>
      <c r="C932" s="470"/>
      <c r="D932" s="487" t="s">
        <v>744</v>
      </c>
      <c r="E932" s="487"/>
      <c r="F932" s="487"/>
      <c r="G932" s="487"/>
      <c r="H932" s="108" t="s">
        <v>211</v>
      </c>
      <c r="I932" s="472">
        <v>12.49</v>
      </c>
      <c r="J932" s="472"/>
      <c r="K932" s="473">
        <v>0</v>
      </c>
      <c r="L932" s="473"/>
      <c r="M932" s="473"/>
      <c r="N932" s="473"/>
      <c r="O932" s="472">
        <v>0</v>
      </c>
      <c r="P932" s="472"/>
    </row>
    <row r="933" spans="2:16" ht="8.25" customHeight="1" x14ac:dyDescent="0.25">
      <c r="D933" s="487"/>
      <c r="E933" s="487"/>
      <c r="F933" s="487"/>
      <c r="G933" s="487"/>
      <c r="K933" s="431"/>
      <c r="L933" s="431"/>
      <c r="M933" s="431"/>
      <c r="N933" s="431"/>
    </row>
    <row r="934" spans="2:16" ht="3" customHeight="1" x14ac:dyDescent="0.25">
      <c r="K934" s="431"/>
      <c r="L934" s="431"/>
      <c r="M934" s="431"/>
      <c r="N934" s="431"/>
    </row>
    <row r="935" spans="2:16" ht="10.5" customHeight="1" x14ac:dyDescent="0.25">
      <c r="B935" s="470" t="s">
        <v>745</v>
      </c>
      <c r="C935" s="470"/>
      <c r="D935" s="471" t="s">
        <v>746</v>
      </c>
      <c r="E935" s="471"/>
      <c r="F935" s="471"/>
      <c r="G935" s="471"/>
      <c r="H935" s="108" t="s">
        <v>211</v>
      </c>
      <c r="I935" s="472">
        <v>12.49</v>
      </c>
      <c r="J935" s="472"/>
      <c r="K935" s="473">
        <v>0</v>
      </c>
      <c r="L935" s="473"/>
      <c r="M935" s="473"/>
      <c r="N935" s="473"/>
      <c r="O935" s="472">
        <v>0</v>
      </c>
      <c r="P935" s="472"/>
    </row>
    <row r="936" spans="2:16" ht="3" customHeight="1" x14ac:dyDescent="0.25">
      <c r="K936" s="431"/>
      <c r="L936" s="431"/>
      <c r="M936" s="431"/>
      <c r="N936" s="431"/>
    </row>
    <row r="937" spans="2:16" ht="10.5" customHeight="1" x14ac:dyDescent="0.25">
      <c r="B937" s="470" t="s">
        <v>747</v>
      </c>
      <c r="C937" s="470"/>
      <c r="D937" s="487" t="s">
        <v>730</v>
      </c>
      <c r="E937" s="487"/>
      <c r="F937" s="487"/>
      <c r="G937" s="487"/>
      <c r="H937" s="108" t="s">
        <v>55</v>
      </c>
      <c r="I937" s="472">
        <v>23</v>
      </c>
      <c r="J937" s="472"/>
      <c r="K937" s="473">
        <v>0</v>
      </c>
      <c r="L937" s="473"/>
      <c r="M937" s="473"/>
      <c r="N937" s="473"/>
      <c r="O937" s="472">
        <v>0</v>
      </c>
      <c r="P937" s="472"/>
    </row>
    <row r="938" spans="2:16" ht="8.25" customHeight="1" x14ac:dyDescent="0.25">
      <c r="D938" s="487"/>
      <c r="E938" s="487"/>
      <c r="F938" s="487"/>
      <c r="G938" s="487"/>
      <c r="K938" s="431"/>
      <c r="L938" s="431"/>
      <c r="M938" s="431"/>
      <c r="N938" s="431"/>
    </row>
    <row r="939" spans="2:16" ht="3" customHeight="1" x14ac:dyDescent="0.25">
      <c r="K939" s="431"/>
      <c r="L939" s="431"/>
      <c r="M939" s="431"/>
      <c r="N939" s="431"/>
      <c r="P939" s="104">
        <v>0</v>
      </c>
    </row>
    <row r="940" spans="2:16" ht="10.5" customHeight="1" x14ac:dyDescent="0.25">
      <c r="B940" s="484" t="s">
        <v>748</v>
      </c>
      <c r="C940" s="484"/>
      <c r="D940" s="485" t="s">
        <v>749</v>
      </c>
      <c r="E940" s="485"/>
      <c r="F940" s="485"/>
      <c r="G940" s="485"/>
      <c r="K940" s="431"/>
      <c r="L940" s="431"/>
      <c r="M940" s="431"/>
      <c r="N940" s="431"/>
      <c r="O940" s="486">
        <v>0</v>
      </c>
      <c r="P940" s="486"/>
    </row>
    <row r="941" spans="2:16" ht="3" customHeight="1" x14ac:dyDescent="0.25">
      <c r="K941" s="431"/>
      <c r="L941" s="431"/>
      <c r="M941" s="431"/>
      <c r="N941" s="431"/>
    </row>
    <row r="942" spans="2:16" ht="10.5" customHeight="1" x14ac:dyDescent="0.25">
      <c r="B942" s="470" t="s">
        <v>750</v>
      </c>
      <c r="C942" s="470"/>
      <c r="D942" s="487" t="s">
        <v>744</v>
      </c>
      <c r="E942" s="487"/>
      <c r="F942" s="487"/>
      <c r="G942" s="487"/>
      <c r="H942" s="108" t="s">
        <v>211</v>
      </c>
      <c r="I942" s="472">
        <v>11.88</v>
      </c>
      <c r="J942" s="472"/>
      <c r="K942" s="473">
        <v>0</v>
      </c>
      <c r="L942" s="473"/>
      <c r="M942" s="473"/>
      <c r="N942" s="473"/>
      <c r="O942" s="472">
        <v>0</v>
      </c>
      <c r="P942" s="472"/>
    </row>
    <row r="943" spans="2:16" ht="8.25" customHeight="1" x14ac:dyDescent="0.25">
      <c r="D943" s="487"/>
      <c r="E943" s="487"/>
      <c r="F943" s="487"/>
      <c r="G943" s="487"/>
      <c r="K943" s="431"/>
      <c r="L943" s="431"/>
      <c r="M943" s="431"/>
      <c r="N943" s="431"/>
    </row>
    <row r="944" spans="2:16" ht="3" customHeight="1" x14ac:dyDescent="0.25">
      <c r="K944" s="431"/>
      <c r="L944" s="431"/>
      <c r="M944" s="431"/>
      <c r="N944" s="431"/>
    </row>
    <row r="945" spans="2:16" ht="10.5" customHeight="1" x14ac:dyDescent="0.25">
      <c r="B945" s="470" t="s">
        <v>751</v>
      </c>
      <c r="C945" s="470"/>
      <c r="D945" s="471" t="s">
        <v>746</v>
      </c>
      <c r="E945" s="471"/>
      <c r="F945" s="471"/>
      <c r="G945" s="471"/>
      <c r="H945" s="108" t="s">
        <v>211</v>
      </c>
      <c r="I945" s="472">
        <v>11.88</v>
      </c>
      <c r="J945" s="472"/>
      <c r="K945" s="473">
        <v>0</v>
      </c>
      <c r="L945" s="473"/>
      <c r="M945" s="473"/>
      <c r="N945" s="473"/>
      <c r="O945" s="472">
        <v>0</v>
      </c>
      <c r="P945" s="472"/>
    </row>
    <row r="946" spans="2:16" ht="3" customHeight="1" x14ac:dyDescent="0.25">
      <c r="K946" s="431"/>
      <c r="L946" s="431"/>
      <c r="M946" s="431"/>
      <c r="N946" s="431"/>
    </row>
    <row r="947" spans="2:16" ht="10.5" customHeight="1" x14ac:dyDescent="0.25">
      <c r="B947" s="470" t="s">
        <v>752</v>
      </c>
      <c r="C947" s="470"/>
      <c r="D947" s="487" t="s">
        <v>730</v>
      </c>
      <c r="E947" s="487"/>
      <c r="F947" s="487"/>
      <c r="G947" s="487"/>
      <c r="H947" s="108" t="s">
        <v>55</v>
      </c>
      <c r="I947" s="472">
        <v>2</v>
      </c>
      <c r="J947" s="472"/>
      <c r="K947" s="473">
        <v>0</v>
      </c>
      <c r="L947" s="473"/>
      <c r="M947" s="473"/>
      <c r="N947" s="473"/>
      <c r="O947" s="472">
        <v>0</v>
      </c>
      <c r="P947" s="472"/>
    </row>
    <row r="948" spans="2:16" ht="8.25" customHeight="1" x14ac:dyDescent="0.25">
      <c r="D948" s="487"/>
      <c r="E948" s="487"/>
      <c r="F948" s="487"/>
      <c r="G948" s="487"/>
      <c r="K948" s="431"/>
      <c r="L948" s="431"/>
      <c r="M948" s="431"/>
      <c r="N948" s="431"/>
    </row>
    <row r="949" spans="2:16" ht="3" customHeight="1" x14ac:dyDescent="0.25">
      <c r="K949" s="431"/>
      <c r="L949" s="431"/>
      <c r="M949" s="431"/>
      <c r="N949" s="431"/>
    </row>
    <row r="950" spans="2:16" ht="10.5" customHeight="1" x14ac:dyDescent="0.25">
      <c r="B950" s="484" t="s">
        <v>753</v>
      </c>
      <c r="C950" s="484"/>
      <c r="D950" s="485" t="s">
        <v>754</v>
      </c>
      <c r="E950" s="485"/>
      <c r="F950" s="485"/>
      <c r="G950" s="485"/>
      <c r="K950" s="431"/>
      <c r="L950" s="431"/>
      <c r="M950" s="431"/>
      <c r="N950" s="431"/>
      <c r="O950" s="486">
        <v>0</v>
      </c>
      <c r="P950" s="486"/>
    </row>
    <row r="951" spans="2:16" ht="3" customHeight="1" x14ac:dyDescent="0.25">
      <c r="K951" s="431"/>
      <c r="L951" s="431"/>
      <c r="M951" s="431"/>
      <c r="N951" s="431"/>
    </row>
    <row r="952" spans="2:16" ht="10.5" customHeight="1" x14ac:dyDescent="0.25">
      <c r="B952" s="470" t="s">
        <v>755</v>
      </c>
      <c r="C952" s="470"/>
      <c r="D952" s="487" t="s">
        <v>744</v>
      </c>
      <c r="E952" s="487"/>
      <c r="F952" s="487"/>
      <c r="G952" s="487"/>
      <c r="H952" s="108" t="s">
        <v>211</v>
      </c>
      <c r="I952" s="472">
        <v>17.670000000000002</v>
      </c>
      <c r="J952" s="472"/>
      <c r="K952" s="473">
        <v>0</v>
      </c>
      <c r="L952" s="473"/>
      <c r="M952" s="473"/>
      <c r="N952" s="473"/>
      <c r="O952" s="472">
        <v>0</v>
      </c>
      <c r="P952" s="472"/>
    </row>
    <row r="953" spans="2:16" ht="8.25" customHeight="1" x14ac:dyDescent="0.25">
      <c r="D953" s="487"/>
      <c r="E953" s="487"/>
      <c r="F953" s="487"/>
      <c r="G953" s="487"/>
      <c r="K953" s="431"/>
      <c r="L953" s="431"/>
      <c r="M953" s="431"/>
      <c r="N953" s="431"/>
    </row>
    <row r="954" spans="2:16" ht="3" customHeight="1" x14ac:dyDescent="0.25">
      <c r="K954" s="431"/>
      <c r="L954" s="431"/>
      <c r="M954" s="431"/>
      <c r="N954" s="431"/>
    </row>
    <row r="955" spans="2:16" ht="10.5" customHeight="1" x14ac:dyDescent="0.25">
      <c r="B955" s="470" t="s">
        <v>756</v>
      </c>
      <c r="C955" s="470"/>
      <c r="D955" s="471" t="s">
        <v>746</v>
      </c>
      <c r="E955" s="471"/>
      <c r="F955" s="471"/>
      <c r="G955" s="471"/>
      <c r="H955" s="108" t="s">
        <v>211</v>
      </c>
      <c r="I955" s="472">
        <v>17.670000000000002</v>
      </c>
      <c r="J955" s="472"/>
      <c r="K955" s="473">
        <v>0</v>
      </c>
      <c r="L955" s="473"/>
      <c r="M955" s="473"/>
      <c r="N955" s="473"/>
      <c r="O955" s="472">
        <v>0</v>
      </c>
      <c r="P955" s="472"/>
    </row>
    <row r="956" spans="2:16" ht="10.5" customHeight="1" x14ac:dyDescent="0.25">
      <c r="B956" s="470" t="s">
        <v>757</v>
      </c>
      <c r="C956" s="470"/>
      <c r="D956" s="487" t="s">
        <v>730</v>
      </c>
      <c r="E956" s="487"/>
      <c r="F956" s="487"/>
      <c r="G956" s="487"/>
      <c r="H956" s="108" t="s">
        <v>55</v>
      </c>
      <c r="I956" s="472">
        <v>2</v>
      </c>
      <c r="J956" s="472"/>
      <c r="K956" s="473">
        <v>0</v>
      </c>
      <c r="L956" s="473"/>
      <c r="M956" s="473"/>
      <c r="N956" s="473"/>
      <c r="O956" s="472">
        <v>0</v>
      </c>
      <c r="P956" s="472"/>
    </row>
    <row r="957" spans="2:16" ht="8.25" customHeight="1" x14ac:dyDescent="0.25">
      <c r="D957" s="487"/>
      <c r="E957" s="487"/>
      <c r="F957" s="487"/>
      <c r="G957" s="487"/>
      <c r="K957" s="431"/>
      <c r="L957" s="431"/>
      <c r="M957" s="431"/>
      <c r="N957" s="431"/>
    </row>
    <row r="958" spans="2:16" ht="3" customHeight="1" x14ac:dyDescent="0.25">
      <c r="K958" s="431"/>
      <c r="L958" s="431"/>
      <c r="M958" s="431"/>
      <c r="N958" s="431"/>
    </row>
    <row r="959" spans="2:16" ht="10.5" customHeight="1" x14ac:dyDescent="0.25">
      <c r="B959" s="484" t="s">
        <v>758</v>
      </c>
      <c r="C959" s="484"/>
      <c r="D959" s="485" t="s">
        <v>759</v>
      </c>
      <c r="E959" s="485"/>
      <c r="F959" s="485"/>
      <c r="G959" s="485"/>
      <c r="K959" s="431"/>
      <c r="L959" s="431"/>
      <c r="M959" s="431"/>
      <c r="N959" s="431"/>
      <c r="O959" s="486">
        <v>0</v>
      </c>
      <c r="P959" s="486"/>
    </row>
    <row r="960" spans="2:16" ht="3" customHeight="1" x14ac:dyDescent="0.25">
      <c r="K960" s="431"/>
      <c r="L960" s="431"/>
      <c r="M960" s="431"/>
      <c r="N960" s="431"/>
    </row>
    <row r="961" spans="2:16" ht="10.5" customHeight="1" x14ac:dyDescent="0.25">
      <c r="B961" s="470" t="s">
        <v>760</v>
      </c>
      <c r="C961" s="470"/>
      <c r="D961" s="487" t="s">
        <v>744</v>
      </c>
      <c r="E961" s="487"/>
      <c r="F961" s="487"/>
      <c r="G961" s="487"/>
      <c r="H961" s="108" t="s">
        <v>211</v>
      </c>
      <c r="I961" s="472">
        <v>17</v>
      </c>
      <c r="J961" s="472"/>
      <c r="K961" s="473">
        <v>0</v>
      </c>
      <c r="L961" s="473"/>
      <c r="M961" s="473"/>
      <c r="N961" s="473"/>
      <c r="O961" s="472">
        <v>0</v>
      </c>
      <c r="P961" s="472"/>
    </row>
    <row r="962" spans="2:16" ht="8.25" customHeight="1" x14ac:dyDescent="0.25">
      <c r="D962" s="487"/>
      <c r="E962" s="487"/>
      <c r="F962" s="487"/>
      <c r="G962" s="487"/>
      <c r="K962" s="431"/>
      <c r="L962" s="431"/>
      <c r="M962" s="431"/>
      <c r="N962" s="431"/>
    </row>
    <row r="963" spans="2:16" ht="3" customHeight="1" x14ac:dyDescent="0.25">
      <c r="K963" s="431"/>
      <c r="L963" s="431"/>
      <c r="M963" s="431"/>
      <c r="N963" s="431"/>
    </row>
    <row r="964" spans="2:16" ht="10.5" customHeight="1" x14ac:dyDescent="0.25">
      <c r="B964" s="470" t="s">
        <v>761</v>
      </c>
      <c r="C964" s="470"/>
      <c r="D964" s="471" t="s">
        <v>746</v>
      </c>
      <c r="E964" s="471"/>
      <c r="F964" s="471"/>
      <c r="G964" s="471"/>
      <c r="H964" s="108" t="s">
        <v>211</v>
      </c>
      <c r="I964" s="472">
        <v>17</v>
      </c>
      <c r="J964" s="472"/>
      <c r="K964" s="473">
        <v>0</v>
      </c>
      <c r="L964" s="473"/>
      <c r="M964" s="473"/>
      <c r="N964" s="473"/>
      <c r="O964" s="472">
        <v>0</v>
      </c>
      <c r="P964" s="472"/>
    </row>
    <row r="965" spans="2:16" ht="3" customHeight="1" x14ac:dyDescent="0.25">
      <c r="K965" s="431"/>
      <c r="L965" s="431"/>
      <c r="M965" s="431"/>
      <c r="N965" s="431"/>
    </row>
    <row r="966" spans="2:16" ht="10.5" customHeight="1" x14ac:dyDescent="0.25">
      <c r="B966" s="470" t="s">
        <v>762</v>
      </c>
      <c r="C966" s="470"/>
      <c r="D966" s="487" t="s">
        <v>730</v>
      </c>
      <c r="E966" s="487"/>
      <c r="F966" s="487"/>
      <c r="G966" s="487"/>
      <c r="H966" s="108" t="s">
        <v>55</v>
      </c>
      <c r="I966" s="472">
        <v>2</v>
      </c>
      <c r="J966" s="472"/>
      <c r="K966" s="473">
        <v>0</v>
      </c>
      <c r="L966" s="473"/>
      <c r="M966" s="473"/>
      <c r="N966" s="473"/>
      <c r="O966" s="472">
        <v>0</v>
      </c>
      <c r="P966" s="472"/>
    </row>
    <row r="967" spans="2:16" ht="8.25" customHeight="1" x14ac:dyDescent="0.25">
      <c r="D967" s="487"/>
      <c r="E967" s="487"/>
      <c r="F967" s="487"/>
      <c r="G967" s="487"/>
      <c r="K967" s="431"/>
      <c r="L967" s="431"/>
      <c r="M967" s="431"/>
      <c r="N967" s="431"/>
    </row>
    <row r="968" spans="2:16" ht="3" customHeight="1" x14ac:dyDescent="0.25">
      <c r="K968" s="431"/>
      <c r="L968" s="431"/>
      <c r="M968" s="431"/>
      <c r="N968" s="431"/>
    </row>
    <row r="969" spans="2:16" ht="10.5" customHeight="1" x14ac:dyDescent="0.25">
      <c r="B969" s="484" t="s">
        <v>763</v>
      </c>
      <c r="C969" s="484"/>
      <c r="D969" s="485" t="s">
        <v>764</v>
      </c>
      <c r="E969" s="485"/>
      <c r="F969" s="485"/>
      <c r="G969" s="485"/>
      <c r="K969" s="431"/>
      <c r="L969" s="431"/>
      <c r="M969" s="431"/>
      <c r="N969" s="431"/>
      <c r="O969" s="486">
        <v>0</v>
      </c>
      <c r="P969" s="486"/>
    </row>
    <row r="970" spans="2:16" ht="3" customHeight="1" x14ac:dyDescent="0.25">
      <c r="K970" s="431"/>
      <c r="L970" s="431"/>
      <c r="M970" s="431"/>
      <c r="N970" s="431"/>
    </row>
    <row r="971" spans="2:16" ht="10.5" customHeight="1" x14ac:dyDescent="0.25">
      <c r="B971" s="470" t="s">
        <v>765</v>
      </c>
      <c r="C971" s="470"/>
      <c r="D971" s="487" t="s">
        <v>766</v>
      </c>
      <c r="E971" s="487"/>
      <c r="F971" s="487"/>
      <c r="G971" s="487"/>
      <c r="H971" s="108" t="s">
        <v>211</v>
      </c>
      <c r="I971" s="472">
        <v>8.4</v>
      </c>
      <c r="J971" s="472"/>
      <c r="K971" s="473">
        <v>0</v>
      </c>
      <c r="L971" s="473"/>
      <c r="M971" s="473"/>
      <c r="N971" s="473"/>
      <c r="O971" s="472">
        <v>0</v>
      </c>
      <c r="P971" s="472"/>
    </row>
    <row r="972" spans="2:16" ht="8.25" customHeight="1" x14ac:dyDescent="0.25">
      <c r="D972" s="487"/>
      <c r="E972" s="487"/>
      <c r="F972" s="487"/>
      <c r="G972" s="487"/>
      <c r="K972" s="431"/>
      <c r="L972" s="431"/>
      <c r="M972" s="431"/>
      <c r="N972" s="431"/>
    </row>
    <row r="973" spans="2:16" ht="3" customHeight="1" x14ac:dyDescent="0.25">
      <c r="K973" s="431"/>
      <c r="L973" s="431"/>
      <c r="M973" s="431"/>
      <c r="N973" s="431"/>
    </row>
    <row r="974" spans="2:16" ht="10.5" customHeight="1" x14ac:dyDescent="0.25">
      <c r="B974" s="470" t="s">
        <v>767</v>
      </c>
      <c r="C974" s="470"/>
      <c r="D974" s="471" t="s">
        <v>296</v>
      </c>
      <c r="E974" s="471"/>
      <c r="F974" s="471"/>
      <c r="G974" s="471"/>
      <c r="H974" s="108" t="s">
        <v>211</v>
      </c>
      <c r="I974" s="472">
        <v>8.4</v>
      </c>
      <c r="J974" s="472"/>
      <c r="K974" s="473">
        <v>0</v>
      </c>
      <c r="L974" s="473"/>
      <c r="M974" s="473"/>
      <c r="N974" s="473"/>
      <c r="O974" s="472">
        <v>0</v>
      </c>
      <c r="P974" s="472"/>
    </row>
    <row r="975" spans="2:16" ht="3" customHeight="1" x14ac:dyDescent="0.25">
      <c r="K975" s="431"/>
      <c r="L975" s="431"/>
      <c r="M975" s="431"/>
      <c r="N975" s="431"/>
    </row>
    <row r="976" spans="2:16" ht="10.5" customHeight="1" x14ac:dyDescent="0.25">
      <c r="B976" s="470" t="s">
        <v>768</v>
      </c>
      <c r="C976" s="470"/>
      <c r="D976" s="487" t="s">
        <v>730</v>
      </c>
      <c r="E976" s="487"/>
      <c r="F976" s="487"/>
      <c r="G976" s="487"/>
      <c r="H976" s="108" t="s">
        <v>55</v>
      </c>
      <c r="I976" s="472">
        <v>2</v>
      </c>
      <c r="J976" s="472"/>
      <c r="K976" s="473">
        <v>0</v>
      </c>
      <c r="L976" s="473"/>
      <c r="M976" s="473"/>
      <c r="N976" s="473"/>
      <c r="O976" s="472">
        <v>0</v>
      </c>
      <c r="P976" s="472"/>
    </row>
    <row r="977" spans="2:16" ht="8.25" customHeight="1" x14ac:dyDescent="0.25">
      <c r="D977" s="487"/>
      <c r="E977" s="487"/>
      <c r="F977" s="487"/>
      <c r="G977" s="487"/>
      <c r="K977" s="431"/>
      <c r="L977" s="431"/>
      <c r="M977" s="431"/>
      <c r="N977" s="431"/>
    </row>
    <row r="978" spans="2:16" ht="3" customHeight="1" x14ac:dyDescent="0.25">
      <c r="K978" s="431"/>
      <c r="L978" s="431"/>
      <c r="M978" s="431"/>
      <c r="N978" s="431"/>
    </row>
    <row r="979" spans="2:16" ht="10.5" customHeight="1" x14ac:dyDescent="0.25">
      <c r="B979" s="484" t="s">
        <v>769</v>
      </c>
      <c r="C979" s="484"/>
      <c r="D979" s="485" t="s">
        <v>770</v>
      </c>
      <c r="E979" s="485"/>
      <c r="F979" s="485"/>
      <c r="G979" s="485"/>
      <c r="K979" s="431"/>
      <c r="L979" s="431"/>
      <c r="M979" s="431"/>
      <c r="N979" s="431"/>
      <c r="O979" s="486">
        <v>0</v>
      </c>
      <c r="P979" s="486"/>
    </row>
    <row r="980" spans="2:16" ht="3" customHeight="1" x14ac:dyDescent="0.25">
      <c r="K980" s="431"/>
      <c r="L980" s="431"/>
      <c r="M980" s="431"/>
      <c r="N980" s="431"/>
    </row>
    <row r="981" spans="2:16" ht="10.5" customHeight="1" x14ac:dyDescent="0.25">
      <c r="B981" s="470" t="s">
        <v>771</v>
      </c>
      <c r="C981" s="470"/>
      <c r="D981" s="487" t="s">
        <v>766</v>
      </c>
      <c r="E981" s="487"/>
      <c r="F981" s="487"/>
      <c r="G981" s="487"/>
      <c r="H981" s="108" t="s">
        <v>211</v>
      </c>
      <c r="I981" s="472">
        <v>20.5</v>
      </c>
      <c r="J981" s="472"/>
      <c r="K981" s="473">
        <v>0</v>
      </c>
      <c r="L981" s="473"/>
      <c r="M981" s="473"/>
      <c r="N981" s="473"/>
      <c r="O981" s="472">
        <v>0</v>
      </c>
      <c r="P981" s="472"/>
    </row>
    <row r="982" spans="2:16" ht="8.25" customHeight="1" x14ac:dyDescent="0.25">
      <c r="D982" s="487"/>
      <c r="E982" s="487"/>
      <c r="F982" s="487"/>
      <c r="G982" s="487"/>
      <c r="K982" s="431"/>
      <c r="L982" s="431"/>
      <c r="M982" s="431"/>
      <c r="N982" s="431"/>
    </row>
    <row r="983" spans="2:16" ht="3" customHeight="1" x14ac:dyDescent="0.25">
      <c r="K983" s="431"/>
      <c r="L983" s="431"/>
      <c r="M983" s="431"/>
      <c r="N983" s="431"/>
    </row>
    <row r="984" spans="2:16" ht="10.5" customHeight="1" x14ac:dyDescent="0.25">
      <c r="B984" s="470" t="s">
        <v>772</v>
      </c>
      <c r="C984" s="470"/>
      <c r="D984" s="471" t="s">
        <v>296</v>
      </c>
      <c r="E984" s="471"/>
      <c r="F984" s="471"/>
      <c r="G984" s="471"/>
      <c r="H984" s="108" t="s">
        <v>211</v>
      </c>
      <c r="I984" s="472">
        <v>20.5</v>
      </c>
      <c r="J984" s="472"/>
      <c r="K984" s="473">
        <v>0</v>
      </c>
      <c r="L984" s="473"/>
      <c r="M984" s="473"/>
      <c r="N984" s="473"/>
      <c r="O984" s="472">
        <v>0</v>
      </c>
      <c r="P984" s="472"/>
    </row>
    <row r="985" spans="2:16" ht="3" customHeight="1" x14ac:dyDescent="0.25">
      <c r="K985" s="431"/>
      <c r="L985" s="431"/>
      <c r="M985" s="431"/>
      <c r="N985" s="431"/>
    </row>
    <row r="986" spans="2:16" ht="10.5" customHeight="1" x14ac:dyDescent="0.25">
      <c r="B986" s="470" t="s">
        <v>773</v>
      </c>
      <c r="C986" s="470"/>
      <c r="D986" s="487" t="s">
        <v>730</v>
      </c>
      <c r="E986" s="487"/>
      <c r="F986" s="487"/>
      <c r="G986" s="487"/>
      <c r="H986" s="108" t="s">
        <v>55</v>
      </c>
      <c r="I986" s="472">
        <v>2</v>
      </c>
      <c r="J986" s="472"/>
      <c r="K986" s="473">
        <v>0</v>
      </c>
      <c r="L986" s="473"/>
      <c r="M986" s="473"/>
      <c r="N986" s="473"/>
      <c r="O986" s="472">
        <v>0</v>
      </c>
      <c r="P986" s="472"/>
    </row>
    <row r="987" spans="2:16" ht="8.25" customHeight="1" x14ac:dyDescent="0.25">
      <c r="D987" s="487"/>
      <c r="E987" s="487"/>
      <c r="F987" s="487"/>
      <c r="G987" s="487"/>
      <c r="K987" s="431"/>
      <c r="L987" s="431"/>
      <c r="M987" s="431"/>
      <c r="N987" s="431"/>
    </row>
    <row r="988" spans="2:16" ht="3" customHeight="1" x14ac:dyDescent="0.25">
      <c r="K988" s="431"/>
      <c r="L988" s="431"/>
      <c r="M988" s="431"/>
      <c r="N988" s="431"/>
    </row>
    <row r="989" spans="2:16" ht="10.5" customHeight="1" x14ac:dyDescent="0.25">
      <c r="B989" s="484" t="s">
        <v>774</v>
      </c>
      <c r="C989" s="484"/>
      <c r="D989" s="485" t="s">
        <v>775</v>
      </c>
      <c r="E989" s="485"/>
      <c r="F989" s="485"/>
      <c r="G989" s="485"/>
      <c r="K989" s="431"/>
      <c r="L989" s="431"/>
      <c r="M989" s="431"/>
      <c r="N989" s="431"/>
      <c r="O989" s="486">
        <v>0</v>
      </c>
      <c r="P989" s="486"/>
    </row>
    <row r="990" spans="2:16" ht="3" customHeight="1" x14ac:dyDescent="0.25">
      <c r="K990" s="431"/>
      <c r="L990" s="431"/>
      <c r="M990" s="431"/>
      <c r="N990" s="431"/>
    </row>
    <row r="991" spans="2:16" ht="10.5" customHeight="1" x14ac:dyDescent="0.25">
      <c r="B991" s="470" t="s">
        <v>776</v>
      </c>
      <c r="C991" s="470"/>
      <c r="D991" s="487" t="s">
        <v>367</v>
      </c>
      <c r="E991" s="487"/>
      <c r="F991" s="487"/>
      <c r="G991" s="487"/>
      <c r="H991" s="108" t="s">
        <v>211</v>
      </c>
      <c r="I991" s="472">
        <v>9.7900000000000009</v>
      </c>
      <c r="J991" s="472"/>
      <c r="K991" s="473">
        <v>0</v>
      </c>
      <c r="L991" s="473"/>
      <c r="M991" s="473"/>
      <c r="N991" s="473"/>
      <c r="O991" s="472">
        <v>0</v>
      </c>
      <c r="P991" s="472"/>
    </row>
    <row r="992" spans="2:16" ht="8.25" customHeight="1" x14ac:dyDescent="0.25">
      <c r="D992" s="487"/>
      <c r="E992" s="487"/>
      <c r="F992" s="487"/>
      <c r="G992" s="487"/>
      <c r="K992" s="431"/>
      <c r="L992" s="431"/>
      <c r="M992" s="431"/>
      <c r="N992" s="431"/>
    </row>
    <row r="993" spans="2:16" ht="3" customHeight="1" x14ac:dyDescent="0.25">
      <c r="K993" s="431"/>
      <c r="L993" s="431"/>
      <c r="M993" s="431"/>
      <c r="N993" s="431"/>
    </row>
    <row r="994" spans="2:16" ht="10.5" customHeight="1" x14ac:dyDescent="0.25">
      <c r="B994" s="470" t="s">
        <v>777</v>
      </c>
      <c r="C994" s="470"/>
      <c r="D994" s="471" t="s">
        <v>356</v>
      </c>
      <c r="E994" s="471"/>
      <c r="F994" s="471"/>
      <c r="G994" s="471"/>
      <c r="H994" s="108" t="s">
        <v>211</v>
      </c>
      <c r="I994" s="472">
        <v>9.7900000000000009</v>
      </c>
      <c r="J994" s="472"/>
      <c r="K994" s="473">
        <v>0</v>
      </c>
      <c r="L994" s="473"/>
      <c r="M994" s="473"/>
      <c r="N994" s="473"/>
      <c r="O994" s="472">
        <v>0</v>
      </c>
      <c r="P994" s="472"/>
    </row>
    <row r="995" spans="2:16" ht="3" customHeight="1" x14ac:dyDescent="0.25">
      <c r="K995" s="431"/>
      <c r="L995" s="431"/>
      <c r="M995" s="431"/>
      <c r="N995" s="431"/>
    </row>
    <row r="996" spans="2:16" ht="10.5" customHeight="1" x14ac:dyDescent="0.25">
      <c r="B996" s="470" t="s">
        <v>778</v>
      </c>
      <c r="C996" s="470"/>
      <c r="D996" s="487" t="s">
        <v>730</v>
      </c>
      <c r="E996" s="487"/>
      <c r="F996" s="487"/>
      <c r="G996" s="487"/>
      <c r="H996" s="108" t="s">
        <v>55</v>
      </c>
      <c r="I996" s="472">
        <v>2</v>
      </c>
      <c r="J996" s="472"/>
      <c r="K996" s="473">
        <v>0</v>
      </c>
      <c r="L996" s="473"/>
      <c r="M996" s="473"/>
      <c r="N996" s="473"/>
      <c r="O996" s="472">
        <v>0</v>
      </c>
      <c r="P996" s="472"/>
    </row>
    <row r="997" spans="2:16" ht="8.25" customHeight="1" x14ac:dyDescent="0.25">
      <c r="D997" s="487"/>
      <c r="E997" s="487"/>
      <c r="F997" s="487"/>
      <c r="G997" s="487"/>
      <c r="K997" s="431"/>
      <c r="L997" s="431"/>
      <c r="M997" s="431"/>
      <c r="N997" s="431"/>
    </row>
    <row r="998" spans="2:16" ht="3" customHeight="1" x14ac:dyDescent="0.25">
      <c r="K998" s="431"/>
      <c r="L998" s="431"/>
      <c r="M998" s="431"/>
      <c r="N998" s="431">
        <v>0</v>
      </c>
    </row>
    <row r="999" spans="2:16" ht="10.5" customHeight="1" x14ac:dyDescent="0.25">
      <c r="B999" s="470" t="s">
        <v>779</v>
      </c>
      <c r="C999" s="470"/>
      <c r="D999" s="471" t="s">
        <v>375</v>
      </c>
      <c r="E999" s="471"/>
      <c r="F999" s="471"/>
      <c r="G999" s="471"/>
      <c r="H999" s="108" t="s">
        <v>55</v>
      </c>
      <c r="I999" s="472">
        <v>1</v>
      </c>
      <c r="J999" s="472"/>
      <c r="K999" s="473">
        <v>0</v>
      </c>
      <c r="L999" s="473"/>
      <c r="M999" s="473"/>
      <c r="N999" s="473"/>
      <c r="O999" s="472">
        <v>0</v>
      </c>
      <c r="P999" s="472"/>
    </row>
    <row r="1000" spans="2:16" ht="3" customHeight="1" x14ac:dyDescent="0.25">
      <c r="K1000" s="431"/>
      <c r="L1000" s="431"/>
      <c r="M1000" s="431"/>
      <c r="N1000" s="431"/>
    </row>
    <row r="1001" spans="2:16" ht="10.5" customHeight="1" x14ac:dyDescent="0.25">
      <c r="B1001" s="484" t="s">
        <v>780</v>
      </c>
      <c r="C1001" s="484"/>
      <c r="D1001" s="485" t="s">
        <v>781</v>
      </c>
      <c r="E1001" s="485"/>
      <c r="F1001" s="485"/>
      <c r="G1001" s="485"/>
      <c r="K1001" s="431"/>
      <c r="L1001" s="431"/>
      <c r="M1001" s="431"/>
      <c r="N1001" s="431"/>
      <c r="O1001" s="486">
        <v>0</v>
      </c>
      <c r="P1001" s="486"/>
    </row>
    <row r="1002" spans="2:16" ht="3" customHeight="1" x14ac:dyDescent="0.25">
      <c r="K1002" s="431"/>
      <c r="L1002" s="431"/>
      <c r="M1002" s="431"/>
      <c r="N1002" s="431"/>
    </row>
    <row r="1003" spans="2:16" ht="10.5" customHeight="1" x14ac:dyDescent="0.25">
      <c r="B1003" s="470" t="s">
        <v>782</v>
      </c>
      <c r="C1003" s="470"/>
      <c r="D1003" s="487" t="s">
        <v>367</v>
      </c>
      <c r="E1003" s="487"/>
      <c r="F1003" s="487"/>
      <c r="G1003" s="487"/>
      <c r="H1003" s="108" t="s">
        <v>211</v>
      </c>
      <c r="I1003" s="472">
        <v>25.48</v>
      </c>
      <c r="J1003" s="472"/>
      <c r="K1003" s="473">
        <v>0</v>
      </c>
      <c r="L1003" s="473"/>
      <c r="M1003" s="473"/>
      <c r="N1003" s="473"/>
      <c r="O1003" s="472">
        <v>0</v>
      </c>
      <c r="P1003" s="472"/>
    </row>
    <row r="1004" spans="2:16" ht="8.25" customHeight="1" x14ac:dyDescent="0.25">
      <c r="D1004" s="487"/>
      <c r="E1004" s="487"/>
      <c r="F1004" s="487"/>
      <c r="G1004" s="487"/>
      <c r="K1004" s="431"/>
      <c r="L1004" s="431"/>
      <c r="M1004" s="431"/>
      <c r="N1004" s="431"/>
    </row>
    <row r="1005" spans="2:16" ht="3" customHeight="1" x14ac:dyDescent="0.25">
      <c r="K1005" s="431"/>
      <c r="L1005" s="431"/>
      <c r="M1005" s="431"/>
      <c r="N1005" s="431"/>
    </row>
    <row r="1006" spans="2:16" ht="10.5" customHeight="1" x14ac:dyDescent="0.25">
      <c r="B1006" s="470" t="s">
        <v>783</v>
      </c>
      <c r="C1006" s="470"/>
      <c r="D1006" s="471" t="s">
        <v>356</v>
      </c>
      <c r="E1006" s="471"/>
      <c r="F1006" s="471"/>
      <c r="G1006" s="471"/>
      <c r="H1006" s="108" t="s">
        <v>211</v>
      </c>
      <c r="I1006" s="472">
        <v>25.48</v>
      </c>
      <c r="J1006" s="472"/>
      <c r="K1006" s="473">
        <v>0</v>
      </c>
      <c r="L1006" s="473"/>
      <c r="M1006" s="473"/>
      <c r="N1006" s="473"/>
      <c r="O1006" s="472">
        <v>0</v>
      </c>
      <c r="P1006" s="472"/>
    </row>
    <row r="1007" spans="2:16" ht="3" customHeight="1" x14ac:dyDescent="0.25">
      <c r="K1007" s="431"/>
      <c r="L1007" s="431"/>
      <c r="M1007" s="431"/>
      <c r="N1007" s="431"/>
    </row>
    <row r="1008" spans="2:16" ht="10.5" customHeight="1" x14ac:dyDescent="0.25">
      <c r="B1008" s="470" t="s">
        <v>784</v>
      </c>
      <c r="C1008" s="470"/>
      <c r="D1008" s="487" t="s">
        <v>730</v>
      </c>
      <c r="E1008" s="487"/>
      <c r="F1008" s="487"/>
      <c r="G1008" s="487"/>
      <c r="H1008" s="108" t="s">
        <v>55</v>
      </c>
      <c r="I1008" s="472">
        <v>2</v>
      </c>
      <c r="J1008" s="472"/>
      <c r="K1008" s="473">
        <v>0</v>
      </c>
      <c r="L1008" s="473"/>
      <c r="M1008" s="473"/>
      <c r="N1008" s="473"/>
      <c r="O1008" s="472">
        <v>0</v>
      </c>
      <c r="P1008" s="472"/>
    </row>
    <row r="1009" spans="2:16" ht="8.25" customHeight="1" x14ac:dyDescent="0.25">
      <c r="D1009" s="487"/>
      <c r="E1009" s="487"/>
      <c r="F1009" s="487"/>
      <c r="G1009" s="487"/>
      <c r="K1009" s="431"/>
      <c r="L1009" s="431"/>
      <c r="M1009" s="431"/>
      <c r="N1009" s="431"/>
    </row>
    <row r="1010" spans="2:16" ht="3" customHeight="1" x14ac:dyDescent="0.25">
      <c r="K1010" s="431"/>
      <c r="L1010" s="431"/>
      <c r="M1010" s="431"/>
      <c r="N1010" s="431"/>
    </row>
    <row r="1011" spans="2:16" ht="10.5" customHeight="1" x14ac:dyDescent="0.25">
      <c r="B1011" s="470" t="s">
        <v>785</v>
      </c>
      <c r="C1011" s="470"/>
      <c r="D1011" s="471" t="s">
        <v>375</v>
      </c>
      <c r="E1011" s="471"/>
      <c r="F1011" s="471"/>
      <c r="G1011" s="471"/>
      <c r="H1011" s="108" t="s">
        <v>55</v>
      </c>
      <c r="I1011" s="472">
        <v>1</v>
      </c>
      <c r="J1011" s="472"/>
      <c r="K1011" s="473">
        <v>0</v>
      </c>
      <c r="L1011" s="473"/>
      <c r="M1011" s="473"/>
      <c r="N1011" s="473"/>
      <c r="O1011" s="472">
        <v>0</v>
      </c>
      <c r="P1011" s="472"/>
    </row>
    <row r="1012" spans="2:16" ht="3" customHeight="1" x14ac:dyDescent="0.25">
      <c r="K1012" s="431"/>
      <c r="L1012" s="431"/>
      <c r="M1012" s="431"/>
      <c r="N1012" s="431"/>
    </row>
    <row r="1013" spans="2:16" ht="10.5" customHeight="1" x14ac:dyDescent="0.25">
      <c r="B1013" s="484" t="s">
        <v>786</v>
      </c>
      <c r="C1013" s="484"/>
      <c r="D1013" s="485" t="s">
        <v>787</v>
      </c>
      <c r="E1013" s="485"/>
      <c r="F1013" s="485"/>
      <c r="G1013" s="485"/>
      <c r="K1013" s="431"/>
      <c r="L1013" s="431"/>
      <c r="M1013" s="431"/>
      <c r="N1013" s="431"/>
      <c r="O1013" s="486">
        <v>0</v>
      </c>
      <c r="P1013" s="486"/>
    </row>
    <row r="1014" spans="2:16" ht="3" customHeight="1" x14ac:dyDescent="0.25">
      <c r="K1014" s="431"/>
      <c r="L1014" s="431"/>
      <c r="M1014" s="431"/>
      <c r="N1014" s="431"/>
    </row>
    <row r="1015" spans="2:16" ht="10.5" customHeight="1" x14ac:dyDescent="0.25">
      <c r="B1015" s="470" t="s">
        <v>788</v>
      </c>
      <c r="C1015" s="470"/>
      <c r="D1015" s="487" t="s">
        <v>789</v>
      </c>
      <c r="E1015" s="487"/>
      <c r="F1015" s="487"/>
      <c r="G1015" s="487"/>
      <c r="H1015" s="108" t="s">
        <v>211</v>
      </c>
      <c r="I1015" s="472">
        <v>8</v>
      </c>
      <c r="J1015" s="472"/>
      <c r="K1015" s="473">
        <v>0</v>
      </c>
      <c r="L1015" s="473"/>
      <c r="M1015" s="473"/>
      <c r="N1015" s="473"/>
      <c r="O1015" s="472">
        <v>0</v>
      </c>
      <c r="P1015" s="472"/>
    </row>
    <row r="1016" spans="2:16" ht="8.25" customHeight="1" x14ac:dyDescent="0.25">
      <c r="D1016" s="487"/>
      <c r="E1016" s="487"/>
      <c r="F1016" s="487"/>
      <c r="G1016" s="487"/>
      <c r="K1016" s="431"/>
      <c r="L1016" s="431"/>
      <c r="M1016" s="431"/>
      <c r="N1016" s="431"/>
    </row>
    <row r="1017" spans="2:16" ht="3" customHeight="1" x14ac:dyDescent="0.25">
      <c r="K1017" s="431"/>
      <c r="L1017" s="431"/>
      <c r="M1017" s="431"/>
      <c r="N1017" s="431"/>
    </row>
    <row r="1018" spans="2:16" ht="10.5" customHeight="1" x14ac:dyDescent="0.25">
      <c r="B1018" s="470" t="s">
        <v>790</v>
      </c>
      <c r="C1018" s="470"/>
      <c r="D1018" s="471" t="s">
        <v>356</v>
      </c>
      <c r="E1018" s="471"/>
      <c r="F1018" s="471"/>
      <c r="G1018" s="471"/>
      <c r="H1018" s="108" t="s">
        <v>211</v>
      </c>
      <c r="I1018" s="472">
        <v>8</v>
      </c>
      <c r="J1018" s="472"/>
      <c r="K1018" s="473">
        <v>0</v>
      </c>
      <c r="L1018" s="473"/>
      <c r="M1018" s="473"/>
      <c r="N1018" s="473"/>
      <c r="O1018" s="472">
        <v>0</v>
      </c>
      <c r="P1018" s="472"/>
    </row>
    <row r="1019" spans="2:16" ht="3" customHeight="1" x14ac:dyDescent="0.25">
      <c r="K1019" s="431"/>
      <c r="L1019" s="431"/>
      <c r="M1019" s="431"/>
      <c r="N1019" s="431"/>
    </row>
    <row r="1020" spans="2:16" ht="10.5" customHeight="1" x14ac:dyDescent="0.25">
      <c r="B1020" s="470" t="s">
        <v>791</v>
      </c>
      <c r="C1020" s="470"/>
      <c r="D1020" s="487" t="s">
        <v>358</v>
      </c>
      <c r="E1020" s="487"/>
      <c r="F1020" s="487"/>
      <c r="G1020" s="487"/>
      <c r="H1020" s="108" t="s">
        <v>55</v>
      </c>
      <c r="I1020" s="472">
        <v>2</v>
      </c>
      <c r="J1020" s="472"/>
      <c r="K1020" s="473">
        <v>0</v>
      </c>
      <c r="L1020" s="473"/>
      <c r="M1020" s="473"/>
      <c r="N1020" s="473"/>
      <c r="O1020" s="472">
        <v>0</v>
      </c>
      <c r="P1020" s="472"/>
    </row>
    <row r="1021" spans="2:16" ht="8.25" customHeight="1" x14ac:dyDescent="0.25">
      <c r="D1021" s="487"/>
      <c r="E1021" s="487"/>
      <c r="F1021" s="487"/>
      <c r="G1021" s="487"/>
      <c r="K1021" s="431"/>
      <c r="L1021" s="431"/>
      <c r="M1021" s="431"/>
      <c r="N1021" s="431"/>
    </row>
    <row r="1022" spans="2:16" ht="3" customHeight="1" x14ac:dyDescent="0.25">
      <c r="K1022" s="431"/>
      <c r="L1022" s="431"/>
      <c r="M1022" s="431"/>
      <c r="N1022" s="431"/>
    </row>
    <row r="1023" spans="2:16" ht="10.5" customHeight="1" x14ac:dyDescent="0.25">
      <c r="B1023" s="470" t="s">
        <v>792</v>
      </c>
      <c r="C1023" s="470"/>
      <c r="D1023" s="487" t="s">
        <v>730</v>
      </c>
      <c r="E1023" s="487"/>
      <c r="F1023" s="487"/>
      <c r="G1023" s="487"/>
      <c r="H1023" s="108" t="s">
        <v>55</v>
      </c>
      <c r="I1023" s="472">
        <v>2</v>
      </c>
      <c r="J1023" s="472"/>
      <c r="K1023" s="473">
        <v>0</v>
      </c>
      <c r="L1023" s="473"/>
      <c r="M1023" s="473"/>
      <c r="N1023" s="473"/>
      <c r="O1023" s="472">
        <v>0</v>
      </c>
      <c r="P1023" s="472"/>
    </row>
    <row r="1024" spans="2:16" ht="8.25" customHeight="1" x14ac:dyDescent="0.25">
      <c r="D1024" s="487"/>
      <c r="E1024" s="487"/>
      <c r="F1024" s="487"/>
      <c r="G1024" s="487"/>
      <c r="K1024" s="431"/>
      <c r="L1024" s="431"/>
      <c r="M1024" s="431"/>
      <c r="N1024" s="431"/>
    </row>
    <row r="1025" spans="2:16" ht="3" customHeight="1" x14ac:dyDescent="0.25">
      <c r="K1025" s="431"/>
      <c r="L1025" s="431"/>
      <c r="M1025" s="431"/>
      <c r="N1025" s="431"/>
    </row>
    <row r="1026" spans="2:16" ht="10.5" customHeight="1" x14ac:dyDescent="0.25">
      <c r="B1026" s="470" t="s">
        <v>793</v>
      </c>
      <c r="C1026" s="470"/>
      <c r="D1026" s="487" t="s">
        <v>361</v>
      </c>
      <c r="E1026" s="487"/>
      <c r="F1026" s="487"/>
      <c r="G1026" s="487"/>
      <c r="H1026" s="108" t="s">
        <v>55</v>
      </c>
      <c r="I1026" s="472">
        <v>1</v>
      </c>
      <c r="J1026" s="472"/>
      <c r="K1026" s="473">
        <v>0</v>
      </c>
      <c r="L1026" s="473"/>
      <c r="M1026" s="473"/>
      <c r="N1026" s="473"/>
      <c r="O1026" s="472">
        <v>0</v>
      </c>
      <c r="P1026" s="472"/>
    </row>
    <row r="1027" spans="2:16" ht="8.25" customHeight="1" x14ac:dyDescent="0.25">
      <c r="D1027" s="487"/>
      <c r="E1027" s="487"/>
      <c r="F1027" s="487"/>
      <c r="G1027" s="487"/>
      <c r="K1027" s="431"/>
      <c r="L1027" s="431"/>
      <c r="M1027" s="431"/>
      <c r="N1027" s="431"/>
    </row>
    <row r="1028" spans="2:16" ht="3" customHeight="1" x14ac:dyDescent="0.25">
      <c r="K1028" s="431"/>
      <c r="L1028" s="431"/>
      <c r="M1028" s="431"/>
      <c r="N1028" s="431"/>
    </row>
    <row r="1029" spans="2:16" ht="10.5" customHeight="1" x14ac:dyDescent="0.25">
      <c r="B1029" s="484" t="s">
        <v>794</v>
      </c>
      <c r="C1029" s="484"/>
      <c r="D1029" s="485" t="s">
        <v>795</v>
      </c>
      <c r="E1029" s="485"/>
      <c r="F1029" s="485"/>
      <c r="G1029" s="485"/>
      <c r="K1029" s="431"/>
      <c r="L1029" s="431"/>
      <c r="M1029" s="431"/>
      <c r="N1029" s="431"/>
      <c r="O1029" s="486">
        <v>0</v>
      </c>
      <c r="P1029" s="486"/>
    </row>
    <row r="1030" spans="2:16" ht="3" customHeight="1" x14ac:dyDescent="0.25">
      <c r="K1030" s="431"/>
      <c r="L1030" s="431"/>
      <c r="M1030" s="431"/>
      <c r="N1030" s="431"/>
    </row>
    <row r="1031" spans="2:16" ht="10.5" customHeight="1" x14ac:dyDescent="0.25">
      <c r="B1031" s="470" t="s">
        <v>796</v>
      </c>
      <c r="C1031" s="470"/>
      <c r="D1031" s="487" t="s">
        <v>789</v>
      </c>
      <c r="E1031" s="487"/>
      <c r="F1031" s="487"/>
      <c r="G1031" s="487"/>
      <c r="H1031" s="108" t="s">
        <v>211</v>
      </c>
      <c r="I1031" s="472">
        <v>8</v>
      </c>
      <c r="J1031" s="472"/>
      <c r="K1031" s="473">
        <v>0</v>
      </c>
      <c r="L1031" s="473"/>
      <c r="M1031" s="473"/>
      <c r="N1031" s="473"/>
      <c r="O1031" s="472">
        <v>0</v>
      </c>
      <c r="P1031" s="472"/>
    </row>
    <row r="1032" spans="2:16" ht="8.25" customHeight="1" x14ac:dyDescent="0.25">
      <c r="D1032" s="487"/>
      <c r="E1032" s="487"/>
      <c r="F1032" s="487"/>
      <c r="G1032" s="487"/>
      <c r="K1032" s="431"/>
      <c r="L1032" s="431"/>
      <c r="M1032" s="431"/>
      <c r="N1032" s="431"/>
    </row>
    <row r="1033" spans="2:16" ht="3" customHeight="1" x14ac:dyDescent="0.25">
      <c r="K1033" s="431"/>
      <c r="L1033" s="431"/>
      <c r="M1033" s="431"/>
      <c r="N1033" s="431"/>
    </row>
    <row r="1034" spans="2:16" ht="10.5" customHeight="1" x14ac:dyDescent="0.25">
      <c r="B1034" s="470" t="s">
        <v>797</v>
      </c>
      <c r="C1034" s="470"/>
      <c r="D1034" s="471" t="s">
        <v>356</v>
      </c>
      <c r="E1034" s="471"/>
      <c r="F1034" s="471"/>
      <c r="G1034" s="471"/>
      <c r="H1034" s="108" t="s">
        <v>211</v>
      </c>
      <c r="I1034" s="472">
        <v>8</v>
      </c>
      <c r="J1034" s="472"/>
      <c r="K1034" s="473">
        <v>0</v>
      </c>
      <c r="L1034" s="473"/>
      <c r="M1034" s="473"/>
      <c r="N1034" s="473"/>
      <c r="O1034" s="472">
        <v>0</v>
      </c>
      <c r="P1034" s="472"/>
    </row>
    <row r="1035" spans="2:16" ht="3" customHeight="1" x14ac:dyDescent="0.25">
      <c r="K1035" s="431"/>
      <c r="L1035" s="431"/>
      <c r="M1035" s="431"/>
      <c r="N1035" s="431"/>
    </row>
    <row r="1036" spans="2:16" ht="10.5" customHeight="1" x14ac:dyDescent="0.25">
      <c r="B1036" s="470" t="s">
        <v>798</v>
      </c>
      <c r="C1036" s="470"/>
      <c r="D1036" s="487" t="s">
        <v>358</v>
      </c>
      <c r="E1036" s="487"/>
      <c r="F1036" s="487"/>
      <c r="G1036" s="487"/>
      <c r="H1036" s="108" t="s">
        <v>55</v>
      </c>
      <c r="I1036" s="472">
        <v>2</v>
      </c>
      <c r="J1036" s="472"/>
      <c r="K1036" s="473">
        <v>0</v>
      </c>
      <c r="L1036" s="473"/>
      <c r="M1036" s="473"/>
      <c r="N1036" s="473"/>
      <c r="O1036" s="472">
        <v>0</v>
      </c>
      <c r="P1036" s="472"/>
    </row>
    <row r="1037" spans="2:16" ht="8.25" customHeight="1" x14ac:dyDescent="0.25">
      <c r="D1037" s="487"/>
      <c r="E1037" s="487"/>
      <c r="F1037" s="487"/>
      <c r="G1037" s="487"/>
      <c r="K1037" s="431"/>
      <c r="L1037" s="431"/>
      <c r="M1037" s="431"/>
      <c r="N1037" s="431"/>
    </row>
    <row r="1038" spans="2:16" ht="3" customHeight="1" x14ac:dyDescent="0.25">
      <c r="K1038" s="431"/>
      <c r="L1038" s="431"/>
      <c r="M1038" s="431"/>
      <c r="N1038" s="431"/>
    </row>
    <row r="1039" spans="2:16" ht="10.5" customHeight="1" x14ac:dyDescent="0.25">
      <c r="B1039" s="470" t="s">
        <v>799</v>
      </c>
      <c r="C1039" s="470"/>
      <c r="D1039" s="487" t="s">
        <v>730</v>
      </c>
      <c r="E1039" s="487"/>
      <c r="F1039" s="487"/>
      <c r="G1039" s="487"/>
      <c r="H1039" s="108" t="s">
        <v>55</v>
      </c>
      <c r="I1039" s="472">
        <v>2</v>
      </c>
      <c r="J1039" s="472"/>
      <c r="K1039" s="473">
        <v>0</v>
      </c>
      <c r="L1039" s="473"/>
      <c r="M1039" s="473"/>
      <c r="N1039" s="473"/>
      <c r="O1039" s="472">
        <v>0</v>
      </c>
      <c r="P1039" s="472"/>
    </row>
    <row r="1040" spans="2:16" ht="8.25" customHeight="1" x14ac:dyDescent="0.25">
      <c r="D1040" s="487"/>
      <c r="E1040" s="487"/>
      <c r="F1040" s="487"/>
      <c r="G1040" s="487"/>
      <c r="K1040" s="431"/>
      <c r="L1040" s="431"/>
      <c r="M1040" s="431"/>
      <c r="N1040" s="431"/>
    </row>
    <row r="1041" spans="2:16" ht="3" customHeight="1" x14ac:dyDescent="0.25">
      <c r="K1041" s="431"/>
      <c r="L1041" s="431"/>
      <c r="M1041" s="431"/>
      <c r="N1041" s="431"/>
    </row>
    <row r="1042" spans="2:16" ht="10.5" customHeight="1" x14ac:dyDescent="0.25">
      <c r="B1042" s="470" t="s">
        <v>800</v>
      </c>
      <c r="C1042" s="470"/>
      <c r="D1042" s="487" t="s">
        <v>361</v>
      </c>
      <c r="E1042" s="487"/>
      <c r="F1042" s="487"/>
      <c r="G1042" s="487"/>
      <c r="H1042" s="108" t="s">
        <v>55</v>
      </c>
      <c r="I1042" s="472">
        <v>1</v>
      </c>
      <c r="J1042" s="472"/>
      <c r="K1042" s="473">
        <v>0</v>
      </c>
      <c r="L1042" s="473"/>
      <c r="M1042" s="473"/>
      <c r="N1042" s="473"/>
      <c r="O1042" s="472">
        <v>0</v>
      </c>
      <c r="P1042" s="472"/>
    </row>
    <row r="1043" spans="2:16" ht="8.25" customHeight="1" x14ac:dyDescent="0.25">
      <c r="D1043" s="487"/>
      <c r="E1043" s="487"/>
      <c r="F1043" s="487"/>
      <c r="G1043" s="487"/>
      <c r="K1043" s="431"/>
      <c r="L1043" s="431"/>
      <c r="M1043" s="431"/>
      <c r="N1043" s="431"/>
    </row>
    <row r="1044" spans="2:16" ht="3" customHeight="1" x14ac:dyDescent="0.25">
      <c r="K1044" s="431"/>
      <c r="L1044" s="431"/>
      <c r="M1044" s="431"/>
      <c r="N1044" s="431"/>
    </row>
    <row r="1045" spans="2:16" ht="10.5" customHeight="1" x14ac:dyDescent="0.25">
      <c r="B1045" s="484" t="s">
        <v>801</v>
      </c>
      <c r="C1045" s="484"/>
      <c r="D1045" s="485" t="s">
        <v>802</v>
      </c>
      <c r="E1045" s="485"/>
      <c r="F1045" s="485"/>
      <c r="G1045" s="485"/>
      <c r="K1045" s="431"/>
      <c r="L1045" s="431"/>
      <c r="M1045" s="431"/>
      <c r="N1045" s="431"/>
      <c r="O1045" s="486">
        <v>0</v>
      </c>
      <c r="P1045" s="486"/>
    </row>
    <row r="1046" spans="2:16" ht="3" customHeight="1" x14ac:dyDescent="0.25">
      <c r="K1046" s="431"/>
      <c r="L1046" s="431"/>
      <c r="M1046" s="431"/>
      <c r="N1046" s="431"/>
    </row>
    <row r="1047" spans="2:16" ht="10.5" customHeight="1" x14ac:dyDescent="0.25">
      <c r="B1047" s="470" t="s">
        <v>803</v>
      </c>
      <c r="C1047" s="470"/>
      <c r="D1047" s="487" t="s">
        <v>766</v>
      </c>
      <c r="E1047" s="487"/>
      <c r="F1047" s="487"/>
      <c r="G1047" s="487"/>
      <c r="H1047" s="108" t="s">
        <v>211</v>
      </c>
      <c r="I1047" s="472">
        <v>7.28</v>
      </c>
      <c r="J1047" s="472"/>
      <c r="K1047" s="473">
        <v>0</v>
      </c>
      <c r="L1047" s="473"/>
      <c r="M1047" s="473"/>
      <c r="N1047" s="473"/>
      <c r="O1047" s="472">
        <v>0</v>
      </c>
      <c r="P1047" s="472"/>
    </row>
    <row r="1048" spans="2:16" ht="8.25" customHeight="1" x14ac:dyDescent="0.25">
      <c r="D1048" s="487"/>
      <c r="E1048" s="487"/>
      <c r="F1048" s="487"/>
      <c r="G1048" s="487"/>
      <c r="K1048" s="431"/>
      <c r="L1048" s="431"/>
      <c r="M1048" s="431"/>
      <c r="N1048" s="431"/>
    </row>
    <row r="1049" spans="2:16" ht="3" customHeight="1" x14ac:dyDescent="0.25">
      <c r="K1049" s="431"/>
      <c r="L1049" s="431"/>
      <c r="M1049" s="431"/>
      <c r="N1049" s="431"/>
    </row>
    <row r="1050" spans="2:16" ht="10.5" customHeight="1" x14ac:dyDescent="0.25">
      <c r="B1050" s="470" t="s">
        <v>804</v>
      </c>
      <c r="C1050" s="470"/>
      <c r="D1050" s="471" t="s">
        <v>308</v>
      </c>
      <c r="E1050" s="471"/>
      <c r="F1050" s="471"/>
      <c r="G1050" s="471"/>
      <c r="H1050" s="108" t="s">
        <v>211</v>
      </c>
      <c r="I1050" s="472">
        <v>7.28</v>
      </c>
      <c r="J1050" s="472"/>
      <c r="K1050" s="473">
        <v>0</v>
      </c>
      <c r="L1050" s="473"/>
      <c r="M1050" s="473"/>
      <c r="N1050" s="473"/>
      <c r="O1050" s="472">
        <v>0</v>
      </c>
      <c r="P1050" s="472"/>
    </row>
    <row r="1051" spans="2:16" ht="3" customHeight="1" x14ac:dyDescent="0.25">
      <c r="K1051" s="431"/>
      <c r="L1051" s="431"/>
      <c r="M1051" s="431"/>
      <c r="N1051" s="431"/>
    </row>
    <row r="1052" spans="2:16" ht="10.5" customHeight="1" x14ac:dyDescent="0.25">
      <c r="B1052" s="470" t="s">
        <v>805</v>
      </c>
      <c r="C1052" s="470"/>
      <c r="D1052" s="471" t="s">
        <v>296</v>
      </c>
      <c r="E1052" s="471"/>
      <c r="F1052" s="471"/>
      <c r="G1052" s="471"/>
      <c r="H1052" s="108" t="s">
        <v>211</v>
      </c>
      <c r="I1052" s="472">
        <v>1</v>
      </c>
      <c r="J1052" s="472"/>
      <c r="K1052" s="473">
        <v>0</v>
      </c>
      <c r="L1052" s="473"/>
      <c r="M1052" s="473"/>
      <c r="N1052" s="473"/>
      <c r="O1052" s="472">
        <v>0</v>
      </c>
      <c r="P1052" s="472"/>
    </row>
    <row r="1053" spans="2:16" ht="3" customHeight="1" x14ac:dyDescent="0.25">
      <c r="K1053" s="431"/>
      <c r="L1053" s="431"/>
      <c r="M1053" s="431"/>
      <c r="N1053" s="431"/>
    </row>
    <row r="1054" spans="2:16" ht="10.5" customHeight="1" x14ac:dyDescent="0.25">
      <c r="B1054" s="470" t="s">
        <v>806</v>
      </c>
      <c r="C1054" s="470"/>
      <c r="D1054" s="471" t="s">
        <v>375</v>
      </c>
      <c r="E1054" s="471"/>
      <c r="F1054" s="471"/>
      <c r="G1054" s="471"/>
      <c r="H1054" s="108" t="s">
        <v>55</v>
      </c>
      <c r="I1054" s="472">
        <v>1</v>
      </c>
      <c r="J1054" s="472"/>
      <c r="K1054" s="473">
        <v>0</v>
      </c>
      <c r="L1054" s="473"/>
      <c r="M1054" s="473"/>
      <c r="N1054" s="473"/>
      <c r="O1054" s="472">
        <v>0</v>
      </c>
      <c r="P1054" s="472"/>
    </row>
    <row r="1055" spans="2:16" ht="3" customHeight="1" x14ac:dyDescent="0.25">
      <c r="K1055" s="431"/>
      <c r="L1055" s="431"/>
      <c r="M1055" s="431"/>
      <c r="N1055" s="431"/>
    </row>
    <row r="1056" spans="2:16" ht="10.5" customHeight="1" x14ac:dyDescent="0.25">
      <c r="B1056" s="470" t="s">
        <v>807</v>
      </c>
      <c r="C1056" s="470"/>
      <c r="D1056" s="471" t="s">
        <v>808</v>
      </c>
      <c r="E1056" s="471"/>
      <c r="F1056" s="471"/>
      <c r="G1056" s="471"/>
      <c r="H1056" s="108" t="s">
        <v>55</v>
      </c>
      <c r="I1056" s="472">
        <v>1</v>
      </c>
      <c r="J1056" s="472"/>
      <c r="K1056" s="473">
        <v>0</v>
      </c>
      <c r="L1056" s="473"/>
      <c r="M1056" s="473"/>
      <c r="N1056" s="473"/>
      <c r="O1056" s="472">
        <v>0</v>
      </c>
      <c r="P1056" s="472"/>
    </row>
    <row r="1057" spans="2:16" ht="3" customHeight="1" x14ac:dyDescent="0.25">
      <c r="K1057" s="431"/>
      <c r="L1057" s="431"/>
      <c r="M1057" s="431"/>
      <c r="N1057" s="431"/>
    </row>
    <row r="1058" spans="2:16" ht="10.5" customHeight="1" x14ac:dyDescent="0.25">
      <c r="B1058" s="484" t="s">
        <v>809</v>
      </c>
      <c r="C1058" s="484"/>
      <c r="D1058" s="485" t="s">
        <v>810</v>
      </c>
      <c r="E1058" s="485"/>
      <c r="F1058" s="485"/>
      <c r="G1058" s="485"/>
      <c r="K1058" s="431"/>
      <c r="L1058" s="431"/>
      <c r="M1058" s="431"/>
      <c r="N1058" s="431"/>
      <c r="O1058" s="486">
        <v>0</v>
      </c>
      <c r="P1058" s="486"/>
    </row>
    <row r="1059" spans="2:16" ht="10.5" customHeight="1" x14ac:dyDescent="0.25">
      <c r="B1059" s="470" t="s">
        <v>811</v>
      </c>
      <c r="C1059" s="470"/>
      <c r="D1059" s="487" t="s">
        <v>744</v>
      </c>
      <c r="E1059" s="487"/>
      <c r="F1059" s="487"/>
      <c r="G1059" s="487"/>
      <c r="H1059" s="108" t="s">
        <v>211</v>
      </c>
      <c r="I1059" s="472">
        <v>12.91</v>
      </c>
      <c r="J1059" s="472"/>
      <c r="K1059" s="473">
        <v>0</v>
      </c>
      <c r="L1059" s="473"/>
      <c r="M1059" s="473"/>
      <c r="N1059" s="473"/>
      <c r="O1059" s="472">
        <v>0</v>
      </c>
      <c r="P1059" s="472"/>
    </row>
    <row r="1060" spans="2:16" ht="8.25" customHeight="1" x14ac:dyDescent="0.25">
      <c r="D1060" s="487"/>
      <c r="E1060" s="487"/>
      <c r="F1060" s="487"/>
      <c r="G1060" s="487"/>
      <c r="K1060" s="431"/>
      <c r="L1060" s="431"/>
      <c r="M1060" s="431"/>
      <c r="N1060" s="431"/>
    </row>
    <row r="1061" spans="2:16" ht="3" customHeight="1" x14ac:dyDescent="0.25">
      <c r="K1061" s="431"/>
      <c r="L1061" s="431"/>
      <c r="M1061" s="431"/>
      <c r="N1061" s="431"/>
    </row>
    <row r="1062" spans="2:16" ht="10.5" customHeight="1" x14ac:dyDescent="0.25">
      <c r="B1062" s="470" t="s">
        <v>812</v>
      </c>
      <c r="C1062" s="470"/>
      <c r="D1062" s="471" t="s">
        <v>746</v>
      </c>
      <c r="E1062" s="471"/>
      <c r="F1062" s="471"/>
      <c r="G1062" s="471"/>
      <c r="H1062" s="108" t="s">
        <v>211</v>
      </c>
      <c r="I1062" s="472">
        <v>12.91</v>
      </c>
      <c r="J1062" s="472"/>
      <c r="K1062" s="473">
        <v>0</v>
      </c>
      <c r="L1062" s="473"/>
      <c r="M1062" s="473"/>
      <c r="N1062" s="473"/>
      <c r="O1062" s="472">
        <v>0</v>
      </c>
      <c r="P1062" s="472"/>
    </row>
    <row r="1063" spans="2:16" ht="3" customHeight="1" x14ac:dyDescent="0.25">
      <c r="K1063" s="431"/>
      <c r="L1063" s="431"/>
      <c r="M1063" s="431"/>
      <c r="N1063" s="431"/>
    </row>
    <row r="1064" spans="2:16" ht="10.5" customHeight="1" x14ac:dyDescent="0.25">
      <c r="B1064" s="470" t="s">
        <v>813</v>
      </c>
      <c r="C1064" s="470"/>
      <c r="D1064" s="487" t="s">
        <v>730</v>
      </c>
      <c r="E1064" s="487"/>
      <c r="F1064" s="487"/>
      <c r="G1064" s="487"/>
      <c r="H1064" s="108" t="s">
        <v>55</v>
      </c>
      <c r="I1064" s="472">
        <v>2</v>
      </c>
      <c r="J1064" s="472"/>
      <c r="K1064" s="473">
        <v>0</v>
      </c>
      <c r="L1064" s="473"/>
      <c r="M1064" s="473"/>
      <c r="N1064" s="473"/>
      <c r="O1064" s="472">
        <v>0</v>
      </c>
      <c r="P1064" s="472"/>
    </row>
    <row r="1065" spans="2:16" ht="8.25" customHeight="1" x14ac:dyDescent="0.25">
      <c r="D1065" s="487"/>
      <c r="E1065" s="487"/>
      <c r="F1065" s="487"/>
      <c r="G1065" s="487"/>
      <c r="K1065" s="431"/>
      <c r="L1065" s="431"/>
      <c r="M1065" s="431"/>
      <c r="N1065" s="431"/>
    </row>
    <row r="1066" spans="2:16" ht="3" customHeight="1" x14ac:dyDescent="0.25">
      <c r="K1066" s="431"/>
      <c r="L1066" s="431"/>
      <c r="M1066" s="431"/>
      <c r="N1066" s="431"/>
    </row>
    <row r="1067" spans="2:16" ht="10.5" customHeight="1" x14ac:dyDescent="0.25">
      <c r="B1067" s="484" t="s">
        <v>814</v>
      </c>
      <c r="C1067" s="484"/>
      <c r="D1067" s="485" t="s">
        <v>815</v>
      </c>
      <c r="E1067" s="485"/>
      <c r="F1067" s="485"/>
      <c r="G1067" s="485"/>
      <c r="K1067" s="431"/>
      <c r="L1067" s="431"/>
      <c r="M1067" s="431"/>
      <c r="N1067" s="431"/>
      <c r="O1067" s="486">
        <v>0</v>
      </c>
      <c r="P1067" s="486"/>
    </row>
    <row r="1068" spans="2:16" ht="3" customHeight="1" x14ac:dyDescent="0.25">
      <c r="K1068" s="431"/>
      <c r="L1068" s="431"/>
      <c r="M1068" s="431"/>
      <c r="N1068" s="431"/>
    </row>
    <row r="1069" spans="2:16" ht="10.5" customHeight="1" x14ac:dyDescent="0.25">
      <c r="B1069" s="470" t="s">
        <v>816</v>
      </c>
      <c r="C1069" s="470"/>
      <c r="D1069" s="487" t="s">
        <v>817</v>
      </c>
      <c r="E1069" s="487"/>
      <c r="F1069" s="487"/>
      <c r="G1069" s="487"/>
      <c r="H1069" s="108" t="s">
        <v>211</v>
      </c>
      <c r="I1069" s="472">
        <v>12.36</v>
      </c>
      <c r="J1069" s="472"/>
      <c r="K1069" s="473">
        <v>0</v>
      </c>
      <c r="L1069" s="473"/>
      <c r="M1069" s="473"/>
      <c r="N1069" s="473"/>
      <c r="O1069" s="472">
        <v>0</v>
      </c>
      <c r="P1069" s="472"/>
    </row>
    <row r="1070" spans="2:16" ht="8.25" customHeight="1" x14ac:dyDescent="0.25">
      <c r="D1070" s="487"/>
      <c r="E1070" s="487"/>
      <c r="F1070" s="487"/>
      <c r="G1070" s="487"/>
      <c r="K1070" s="431"/>
      <c r="L1070" s="431"/>
      <c r="M1070" s="431"/>
      <c r="N1070" s="431"/>
    </row>
    <row r="1071" spans="2:16" ht="3" customHeight="1" x14ac:dyDescent="0.25">
      <c r="K1071" s="431"/>
      <c r="L1071" s="431"/>
      <c r="M1071" s="431"/>
      <c r="N1071" s="431"/>
    </row>
    <row r="1072" spans="2:16" ht="10.5" customHeight="1" x14ac:dyDescent="0.25">
      <c r="B1072" s="470" t="s">
        <v>818</v>
      </c>
      <c r="C1072" s="470"/>
      <c r="D1072" s="471" t="s">
        <v>746</v>
      </c>
      <c r="E1072" s="471"/>
      <c r="F1072" s="471"/>
      <c r="G1072" s="471"/>
      <c r="H1072" s="108" t="s">
        <v>211</v>
      </c>
      <c r="I1072" s="472">
        <v>12.36</v>
      </c>
      <c r="J1072" s="472"/>
      <c r="K1072" s="473">
        <v>0</v>
      </c>
      <c r="L1072" s="473"/>
      <c r="M1072" s="473"/>
      <c r="N1072" s="473"/>
      <c r="O1072" s="472">
        <v>0</v>
      </c>
      <c r="P1072" s="472"/>
    </row>
    <row r="1073" spans="2:16" ht="3" customHeight="1" x14ac:dyDescent="0.25">
      <c r="K1073" s="431"/>
      <c r="L1073" s="431"/>
      <c r="M1073" s="431"/>
      <c r="N1073" s="431"/>
    </row>
    <row r="1074" spans="2:16" ht="10.5" customHeight="1" x14ac:dyDescent="0.25">
      <c r="B1074" s="470" t="s">
        <v>819</v>
      </c>
      <c r="C1074" s="470"/>
      <c r="D1074" s="487" t="s">
        <v>730</v>
      </c>
      <c r="E1074" s="487"/>
      <c r="F1074" s="487"/>
      <c r="G1074" s="487"/>
      <c r="H1074" s="108" t="s">
        <v>55</v>
      </c>
      <c r="I1074" s="472">
        <v>2</v>
      </c>
      <c r="J1074" s="472"/>
      <c r="K1074" s="473">
        <v>0</v>
      </c>
      <c r="L1074" s="473"/>
      <c r="M1074" s="473"/>
      <c r="N1074" s="473"/>
      <c r="O1074" s="472">
        <v>0</v>
      </c>
      <c r="P1074" s="472"/>
    </row>
    <row r="1075" spans="2:16" ht="8.25" customHeight="1" x14ac:dyDescent="0.25">
      <c r="D1075" s="487"/>
      <c r="E1075" s="487"/>
      <c r="F1075" s="487"/>
      <c r="G1075" s="487"/>
      <c r="K1075" s="431"/>
      <c r="L1075" s="431"/>
      <c r="M1075" s="431"/>
      <c r="N1075" s="431"/>
    </row>
    <row r="1076" spans="2:16" ht="3" customHeight="1" x14ac:dyDescent="0.25">
      <c r="K1076" s="431"/>
      <c r="L1076" s="431"/>
      <c r="M1076" s="431"/>
      <c r="N1076" s="431"/>
    </row>
    <row r="1077" spans="2:16" ht="10.5" customHeight="1" x14ac:dyDescent="0.25">
      <c r="B1077" s="484" t="s">
        <v>820</v>
      </c>
      <c r="C1077" s="484"/>
      <c r="D1077" s="485" t="s">
        <v>821</v>
      </c>
      <c r="E1077" s="485"/>
      <c r="F1077" s="485"/>
      <c r="G1077" s="485"/>
      <c r="K1077" s="431"/>
      <c r="L1077" s="431"/>
      <c r="M1077" s="431"/>
      <c r="N1077" s="431"/>
      <c r="O1077" s="486">
        <v>0</v>
      </c>
      <c r="P1077" s="486"/>
    </row>
    <row r="1078" spans="2:16" ht="3" customHeight="1" x14ac:dyDescent="0.25">
      <c r="K1078" s="431"/>
      <c r="L1078" s="431"/>
      <c r="M1078" s="431"/>
      <c r="N1078" s="431"/>
    </row>
    <row r="1079" spans="2:16" ht="10.5" customHeight="1" x14ac:dyDescent="0.25">
      <c r="B1079" s="470" t="s">
        <v>822</v>
      </c>
      <c r="C1079" s="470"/>
      <c r="D1079" s="487" t="s">
        <v>367</v>
      </c>
      <c r="E1079" s="487"/>
      <c r="F1079" s="487"/>
      <c r="G1079" s="487"/>
      <c r="H1079" s="108" t="s">
        <v>211</v>
      </c>
      <c r="I1079" s="472">
        <v>15.23</v>
      </c>
      <c r="J1079" s="472"/>
      <c r="K1079" s="473">
        <v>0</v>
      </c>
      <c r="L1079" s="473"/>
      <c r="M1079" s="473"/>
      <c r="N1079" s="473"/>
      <c r="O1079" s="472">
        <v>0</v>
      </c>
      <c r="P1079" s="472"/>
    </row>
    <row r="1080" spans="2:16" ht="8.25" customHeight="1" x14ac:dyDescent="0.25">
      <c r="D1080" s="487"/>
      <c r="E1080" s="487"/>
      <c r="F1080" s="487"/>
      <c r="G1080" s="487"/>
      <c r="K1080" s="431"/>
      <c r="L1080" s="431"/>
      <c r="M1080" s="431"/>
      <c r="N1080" s="431"/>
    </row>
    <row r="1081" spans="2:16" ht="3" customHeight="1" x14ac:dyDescent="0.25">
      <c r="K1081" s="431"/>
      <c r="L1081" s="431"/>
      <c r="M1081" s="431"/>
      <c r="N1081" s="431"/>
    </row>
    <row r="1082" spans="2:16" ht="10.5" customHeight="1" x14ac:dyDescent="0.25">
      <c r="B1082" s="470" t="s">
        <v>823</v>
      </c>
      <c r="C1082" s="470"/>
      <c r="D1082" s="471" t="s">
        <v>308</v>
      </c>
      <c r="E1082" s="471"/>
      <c r="F1082" s="471"/>
      <c r="G1082" s="471"/>
      <c r="H1082" s="108" t="s">
        <v>211</v>
      </c>
      <c r="I1082" s="472">
        <v>14.46</v>
      </c>
      <c r="J1082" s="472"/>
      <c r="K1082" s="473">
        <v>0</v>
      </c>
      <c r="L1082" s="473"/>
      <c r="M1082" s="473"/>
      <c r="N1082" s="473"/>
      <c r="O1082" s="472">
        <v>0</v>
      </c>
      <c r="P1082" s="472"/>
    </row>
    <row r="1083" spans="2:16" ht="3" customHeight="1" x14ac:dyDescent="0.25">
      <c r="K1083" s="431"/>
      <c r="L1083" s="431"/>
      <c r="M1083" s="431"/>
      <c r="N1083" s="431"/>
    </row>
    <row r="1084" spans="2:16" ht="10.5" customHeight="1" x14ac:dyDescent="0.25">
      <c r="B1084" s="470" t="s">
        <v>824</v>
      </c>
      <c r="C1084" s="470"/>
      <c r="D1084" s="471" t="s">
        <v>825</v>
      </c>
      <c r="E1084" s="471"/>
      <c r="F1084" s="471"/>
      <c r="G1084" s="471"/>
      <c r="H1084" s="108" t="s">
        <v>211</v>
      </c>
      <c r="I1084" s="472">
        <v>14.84</v>
      </c>
      <c r="J1084" s="472"/>
      <c r="K1084" s="473">
        <v>0</v>
      </c>
      <c r="L1084" s="473"/>
      <c r="M1084" s="473"/>
      <c r="N1084" s="473"/>
      <c r="O1084" s="472">
        <v>0</v>
      </c>
      <c r="P1084" s="472"/>
    </row>
    <row r="1085" spans="2:16" ht="3" customHeight="1" x14ac:dyDescent="0.25">
      <c r="K1085" s="431"/>
      <c r="L1085" s="431"/>
      <c r="M1085" s="431"/>
      <c r="N1085" s="431"/>
    </row>
    <row r="1086" spans="2:16" ht="10.5" customHeight="1" x14ac:dyDescent="0.25">
      <c r="B1086" s="470" t="s">
        <v>826</v>
      </c>
      <c r="C1086" s="470"/>
      <c r="D1086" s="487" t="s">
        <v>730</v>
      </c>
      <c r="E1086" s="487"/>
      <c r="F1086" s="487"/>
      <c r="G1086" s="487"/>
      <c r="H1086" s="108" t="s">
        <v>55</v>
      </c>
      <c r="I1086" s="472">
        <v>2</v>
      </c>
      <c r="J1086" s="472"/>
      <c r="K1086" s="473">
        <v>0</v>
      </c>
      <c r="L1086" s="473"/>
      <c r="M1086" s="473"/>
      <c r="N1086" s="473"/>
      <c r="O1086" s="472">
        <v>0</v>
      </c>
      <c r="P1086" s="472"/>
    </row>
    <row r="1087" spans="2:16" ht="8.25" customHeight="1" x14ac:dyDescent="0.25">
      <c r="D1087" s="487"/>
      <c r="E1087" s="487"/>
      <c r="F1087" s="487"/>
      <c r="G1087" s="487"/>
      <c r="K1087" s="431"/>
      <c r="L1087" s="431"/>
      <c r="M1087" s="431"/>
      <c r="N1087" s="431"/>
    </row>
    <row r="1088" spans="2:16" ht="3" customHeight="1" x14ac:dyDescent="0.25">
      <c r="K1088" s="431"/>
      <c r="L1088" s="431"/>
      <c r="M1088" s="431"/>
      <c r="N1088" s="431"/>
    </row>
    <row r="1089" spans="2:16" ht="10.5" customHeight="1" x14ac:dyDescent="0.25">
      <c r="B1089" s="470" t="s">
        <v>827</v>
      </c>
      <c r="C1089" s="470"/>
      <c r="D1089" s="471" t="s">
        <v>828</v>
      </c>
      <c r="E1089" s="471"/>
      <c r="F1089" s="471"/>
      <c r="G1089" s="471"/>
      <c r="H1089" s="108" t="s">
        <v>55</v>
      </c>
      <c r="I1089" s="472">
        <v>1</v>
      </c>
      <c r="J1089" s="472"/>
      <c r="K1089" s="473">
        <v>0</v>
      </c>
      <c r="L1089" s="473"/>
      <c r="M1089" s="473"/>
      <c r="N1089" s="473"/>
      <c r="O1089" s="472">
        <v>0</v>
      </c>
      <c r="P1089" s="472"/>
    </row>
    <row r="1090" spans="2:16" ht="3" customHeight="1" x14ac:dyDescent="0.25">
      <c r="K1090" s="431"/>
      <c r="L1090" s="431"/>
      <c r="M1090" s="431"/>
      <c r="N1090" s="431"/>
    </row>
    <row r="1091" spans="2:16" ht="10.5" customHeight="1" x14ac:dyDescent="0.25">
      <c r="B1091" s="484" t="s">
        <v>829</v>
      </c>
      <c r="C1091" s="484"/>
      <c r="D1091" s="485" t="s">
        <v>830</v>
      </c>
      <c r="E1091" s="485"/>
      <c r="F1091" s="485"/>
      <c r="G1091" s="485"/>
      <c r="K1091" s="431"/>
      <c r="L1091" s="431"/>
      <c r="M1091" s="431"/>
      <c r="N1091" s="431"/>
      <c r="O1091" s="486">
        <v>0</v>
      </c>
      <c r="P1091" s="486"/>
    </row>
    <row r="1092" spans="2:16" ht="3" customHeight="1" x14ac:dyDescent="0.25">
      <c r="K1092" s="431"/>
      <c r="L1092" s="431"/>
      <c r="M1092" s="431"/>
      <c r="N1092" s="431"/>
    </row>
    <row r="1093" spans="2:16" ht="10.5" customHeight="1" x14ac:dyDescent="0.25">
      <c r="B1093" s="470" t="s">
        <v>831</v>
      </c>
      <c r="C1093" s="470"/>
      <c r="D1093" s="487" t="s">
        <v>744</v>
      </c>
      <c r="E1093" s="487"/>
      <c r="F1093" s="487"/>
      <c r="G1093" s="487"/>
      <c r="H1093" s="108" t="s">
        <v>211</v>
      </c>
      <c r="I1093" s="472">
        <v>11.98</v>
      </c>
      <c r="J1093" s="472"/>
      <c r="K1093" s="473">
        <v>0</v>
      </c>
      <c r="L1093" s="473"/>
      <c r="M1093" s="473"/>
      <c r="N1093" s="473"/>
      <c r="O1093" s="472">
        <v>0</v>
      </c>
      <c r="P1093" s="472"/>
    </row>
    <row r="1094" spans="2:16" ht="8.25" customHeight="1" x14ac:dyDescent="0.25">
      <c r="D1094" s="487"/>
      <c r="E1094" s="487"/>
      <c r="F1094" s="487"/>
      <c r="G1094" s="487"/>
      <c r="K1094" s="431"/>
      <c r="L1094" s="431"/>
      <c r="M1094" s="431"/>
      <c r="N1094" s="431"/>
    </row>
    <row r="1095" spans="2:16" ht="3" customHeight="1" x14ac:dyDescent="0.25">
      <c r="K1095" s="431"/>
      <c r="L1095" s="431"/>
      <c r="M1095" s="431"/>
      <c r="N1095" s="431"/>
    </row>
    <row r="1096" spans="2:16" ht="10.5" customHeight="1" x14ac:dyDescent="0.25">
      <c r="B1096" s="470" t="s">
        <v>832</v>
      </c>
      <c r="C1096" s="470"/>
      <c r="D1096" s="471" t="s">
        <v>746</v>
      </c>
      <c r="E1096" s="471"/>
      <c r="F1096" s="471"/>
      <c r="G1096" s="471"/>
      <c r="H1096" s="108" t="s">
        <v>211</v>
      </c>
      <c r="I1096" s="472">
        <v>11.98</v>
      </c>
      <c r="J1096" s="472"/>
      <c r="K1096" s="473">
        <v>0</v>
      </c>
      <c r="L1096" s="473"/>
      <c r="M1096" s="473"/>
      <c r="N1096" s="473"/>
      <c r="O1096" s="472">
        <v>0</v>
      </c>
      <c r="P1096" s="472"/>
    </row>
    <row r="1097" spans="2:16" ht="3" customHeight="1" x14ac:dyDescent="0.25">
      <c r="K1097" s="431"/>
      <c r="L1097" s="431"/>
      <c r="M1097" s="431"/>
      <c r="N1097" s="431"/>
    </row>
    <row r="1098" spans="2:16" ht="10.5" customHeight="1" x14ac:dyDescent="0.25">
      <c r="B1098" s="470" t="s">
        <v>833</v>
      </c>
      <c r="C1098" s="470"/>
      <c r="D1098" s="487" t="s">
        <v>730</v>
      </c>
      <c r="E1098" s="487"/>
      <c r="F1098" s="487"/>
      <c r="G1098" s="487"/>
      <c r="H1098" s="108" t="s">
        <v>55</v>
      </c>
      <c r="I1098" s="472">
        <v>2</v>
      </c>
      <c r="J1098" s="472"/>
      <c r="K1098" s="473">
        <v>0</v>
      </c>
      <c r="L1098" s="473"/>
      <c r="M1098" s="473"/>
      <c r="N1098" s="473"/>
      <c r="O1098" s="472">
        <v>0</v>
      </c>
      <c r="P1098" s="472"/>
    </row>
    <row r="1099" spans="2:16" ht="8.25" customHeight="1" x14ac:dyDescent="0.25">
      <c r="D1099" s="487"/>
      <c r="E1099" s="487"/>
      <c r="F1099" s="487"/>
      <c r="G1099" s="487"/>
      <c r="K1099" s="431"/>
      <c r="L1099" s="431"/>
      <c r="M1099" s="431"/>
      <c r="N1099" s="431"/>
    </row>
    <row r="1100" spans="2:16" ht="3" customHeight="1" x14ac:dyDescent="0.25">
      <c r="K1100" s="431"/>
      <c r="L1100" s="431"/>
      <c r="M1100" s="431"/>
      <c r="N1100" s="431"/>
    </row>
    <row r="1101" spans="2:16" ht="10.5" customHeight="1" x14ac:dyDescent="0.25">
      <c r="B1101" s="484" t="s">
        <v>834</v>
      </c>
      <c r="C1101" s="484"/>
      <c r="D1101" s="485" t="s">
        <v>835</v>
      </c>
      <c r="E1101" s="485"/>
      <c r="F1101" s="485"/>
      <c r="G1101" s="485"/>
      <c r="K1101" s="431"/>
      <c r="L1101" s="431"/>
      <c r="M1101" s="431"/>
      <c r="N1101" s="431"/>
      <c r="O1101" s="486">
        <v>0</v>
      </c>
      <c r="P1101" s="486"/>
    </row>
    <row r="1102" spans="2:16" ht="3" customHeight="1" x14ac:dyDescent="0.25">
      <c r="K1102" s="431"/>
      <c r="L1102" s="431"/>
      <c r="M1102" s="431"/>
      <c r="N1102" s="431"/>
    </row>
    <row r="1103" spans="2:16" ht="10.5" customHeight="1" x14ac:dyDescent="0.25">
      <c r="B1103" s="470" t="s">
        <v>836</v>
      </c>
      <c r="C1103" s="470"/>
      <c r="D1103" s="487" t="s">
        <v>817</v>
      </c>
      <c r="E1103" s="487"/>
      <c r="F1103" s="487"/>
      <c r="G1103" s="487"/>
      <c r="H1103" s="108" t="s">
        <v>211</v>
      </c>
      <c r="I1103" s="472">
        <v>11.03</v>
      </c>
      <c r="J1103" s="472"/>
      <c r="K1103" s="473">
        <v>0</v>
      </c>
      <c r="L1103" s="473"/>
      <c r="M1103" s="473"/>
      <c r="N1103" s="473"/>
      <c r="O1103" s="472">
        <v>0</v>
      </c>
      <c r="P1103" s="472"/>
    </row>
    <row r="1104" spans="2:16" ht="8.25" customHeight="1" x14ac:dyDescent="0.25">
      <c r="D1104" s="487"/>
      <c r="E1104" s="487"/>
      <c r="F1104" s="487"/>
      <c r="G1104" s="487"/>
      <c r="K1104" s="431"/>
      <c r="L1104" s="431"/>
      <c r="M1104" s="431"/>
      <c r="N1104" s="431"/>
    </row>
    <row r="1105" spans="2:16" ht="3" customHeight="1" x14ac:dyDescent="0.25">
      <c r="K1105" s="431"/>
      <c r="L1105" s="431"/>
      <c r="M1105" s="431"/>
      <c r="N1105" s="431"/>
    </row>
    <row r="1106" spans="2:16" ht="10.5" customHeight="1" x14ac:dyDescent="0.25">
      <c r="B1106" s="470" t="s">
        <v>837</v>
      </c>
      <c r="C1106" s="470"/>
      <c r="D1106" s="471" t="s">
        <v>746</v>
      </c>
      <c r="E1106" s="471"/>
      <c r="F1106" s="471"/>
      <c r="G1106" s="471"/>
      <c r="H1106" s="108" t="s">
        <v>211</v>
      </c>
      <c r="I1106" s="472">
        <v>11.03</v>
      </c>
      <c r="J1106" s="472"/>
      <c r="K1106" s="473">
        <v>0</v>
      </c>
      <c r="L1106" s="473"/>
      <c r="M1106" s="473"/>
      <c r="N1106" s="473"/>
      <c r="O1106" s="472">
        <v>0</v>
      </c>
      <c r="P1106" s="472"/>
    </row>
    <row r="1107" spans="2:16" ht="3" customHeight="1" x14ac:dyDescent="0.25">
      <c r="K1107" s="431"/>
      <c r="L1107" s="431"/>
      <c r="M1107" s="431"/>
      <c r="N1107" s="431"/>
    </row>
    <row r="1108" spans="2:16" ht="10.5" customHeight="1" x14ac:dyDescent="0.25">
      <c r="B1108" s="470" t="s">
        <v>838</v>
      </c>
      <c r="C1108" s="470"/>
      <c r="D1108" s="487" t="s">
        <v>730</v>
      </c>
      <c r="E1108" s="487"/>
      <c r="F1108" s="487"/>
      <c r="G1108" s="487"/>
      <c r="H1108" s="108" t="s">
        <v>55</v>
      </c>
      <c r="I1108" s="472">
        <v>2</v>
      </c>
      <c r="J1108" s="472"/>
      <c r="K1108" s="473">
        <v>0</v>
      </c>
      <c r="L1108" s="473"/>
      <c r="M1108" s="473"/>
      <c r="N1108" s="473"/>
      <c r="O1108" s="472">
        <v>0</v>
      </c>
      <c r="P1108" s="472"/>
    </row>
    <row r="1109" spans="2:16" ht="8.25" customHeight="1" x14ac:dyDescent="0.25">
      <c r="D1109" s="487"/>
      <c r="E1109" s="487"/>
      <c r="F1109" s="487"/>
      <c r="G1109" s="487"/>
      <c r="K1109" s="431"/>
      <c r="L1109" s="431"/>
      <c r="M1109" s="431"/>
      <c r="N1109" s="431"/>
    </row>
    <row r="1110" spans="2:16" ht="3" customHeight="1" x14ac:dyDescent="0.25">
      <c r="K1110" s="431"/>
      <c r="L1110" s="431"/>
      <c r="M1110" s="431"/>
      <c r="N1110" s="431"/>
    </row>
    <row r="1111" spans="2:16" ht="10.5" customHeight="1" x14ac:dyDescent="0.25">
      <c r="B1111" s="484" t="s">
        <v>839</v>
      </c>
      <c r="C1111" s="484"/>
      <c r="D1111" s="485" t="s">
        <v>840</v>
      </c>
      <c r="E1111" s="485"/>
      <c r="F1111" s="485"/>
      <c r="G1111" s="485"/>
      <c r="K1111" s="431"/>
      <c r="L1111" s="431"/>
      <c r="M1111" s="431"/>
      <c r="N1111" s="431"/>
      <c r="O1111" s="486">
        <v>0</v>
      </c>
      <c r="P1111" s="486"/>
    </row>
    <row r="1112" spans="2:16" ht="3" customHeight="1" x14ac:dyDescent="0.25">
      <c r="K1112" s="431"/>
      <c r="L1112" s="431"/>
      <c r="M1112" s="431"/>
      <c r="N1112" s="431"/>
    </row>
    <row r="1113" spans="2:16" ht="10.5" customHeight="1" x14ac:dyDescent="0.25">
      <c r="B1113" s="470" t="s">
        <v>841</v>
      </c>
      <c r="C1113" s="470"/>
      <c r="D1113" s="487" t="s">
        <v>367</v>
      </c>
      <c r="E1113" s="487"/>
      <c r="F1113" s="487"/>
      <c r="G1113" s="487"/>
      <c r="H1113" s="108" t="s">
        <v>211</v>
      </c>
      <c r="I1113" s="472">
        <v>16.14</v>
      </c>
      <c r="J1113" s="472"/>
      <c r="K1113" s="473">
        <v>0</v>
      </c>
      <c r="L1113" s="473"/>
      <c r="M1113" s="473"/>
      <c r="N1113" s="473"/>
      <c r="O1113" s="472">
        <v>0</v>
      </c>
      <c r="P1113" s="472"/>
    </row>
    <row r="1114" spans="2:16" ht="8.25" customHeight="1" x14ac:dyDescent="0.25">
      <c r="D1114" s="487"/>
      <c r="E1114" s="487"/>
      <c r="F1114" s="487"/>
      <c r="G1114" s="487"/>
      <c r="K1114" s="431"/>
      <c r="L1114" s="431"/>
      <c r="M1114" s="431"/>
      <c r="N1114" s="431"/>
    </row>
    <row r="1115" spans="2:16" ht="3" customHeight="1" x14ac:dyDescent="0.25">
      <c r="K1115" s="431"/>
      <c r="L1115" s="431"/>
      <c r="M1115" s="431"/>
      <c r="N1115" s="431"/>
    </row>
    <row r="1116" spans="2:16" ht="10.5" customHeight="1" x14ac:dyDescent="0.25">
      <c r="B1116" s="470" t="s">
        <v>842</v>
      </c>
      <c r="C1116" s="470"/>
      <c r="D1116" s="471" t="s">
        <v>308</v>
      </c>
      <c r="E1116" s="471"/>
      <c r="F1116" s="471"/>
      <c r="G1116" s="471"/>
      <c r="H1116" s="108" t="s">
        <v>211</v>
      </c>
      <c r="I1116" s="472">
        <v>16.43</v>
      </c>
      <c r="J1116" s="472"/>
      <c r="K1116" s="473">
        <v>0</v>
      </c>
      <c r="L1116" s="473"/>
      <c r="M1116" s="473"/>
      <c r="N1116" s="473"/>
      <c r="O1116" s="472">
        <v>0</v>
      </c>
      <c r="P1116" s="472"/>
    </row>
    <row r="1117" spans="2:16" ht="3" customHeight="1" x14ac:dyDescent="0.25">
      <c r="K1117" s="431"/>
      <c r="L1117" s="431"/>
      <c r="M1117" s="431"/>
      <c r="N1117" s="431"/>
    </row>
    <row r="1118" spans="2:16" ht="10.5" customHeight="1" x14ac:dyDescent="0.25">
      <c r="B1118" s="470" t="s">
        <v>843</v>
      </c>
      <c r="C1118" s="470"/>
      <c r="D1118" s="471" t="s">
        <v>825</v>
      </c>
      <c r="E1118" s="471"/>
      <c r="F1118" s="471"/>
      <c r="G1118" s="471"/>
      <c r="H1118" s="108" t="s">
        <v>211</v>
      </c>
      <c r="I1118" s="472">
        <v>16.28</v>
      </c>
      <c r="J1118" s="472"/>
      <c r="K1118" s="473">
        <v>0</v>
      </c>
      <c r="L1118" s="473"/>
      <c r="M1118" s="473"/>
      <c r="N1118" s="473"/>
      <c r="O1118" s="472">
        <v>0</v>
      </c>
      <c r="P1118" s="472"/>
    </row>
    <row r="1119" spans="2:16" ht="3" customHeight="1" x14ac:dyDescent="0.25">
      <c r="K1119" s="431"/>
      <c r="L1119" s="431"/>
      <c r="M1119" s="431"/>
      <c r="N1119" s="431"/>
    </row>
    <row r="1120" spans="2:16" ht="10.5" customHeight="1" x14ac:dyDescent="0.25">
      <c r="B1120" s="470" t="s">
        <v>844</v>
      </c>
      <c r="C1120" s="470"/>
      <c r="D1120" s="487" t="s">
        <v>730</v>
      </c>
      <c r="E1120" s="487"/>
      <c r="F1120" s="487"/>
      <c r="G1120" s="487"/>
      <c r="H1120" s="108" t="s">
        <v>55</v>
      </c>
      <c r="I1120" s="472">
        <v>2</v>
      </c>
      <c r="J1120" s="472"/>
      <c r="K1120" s="473">
        <v>0</v>
      </c>
      <c r="L1120" s="473"/>
      <c r="M1120" s="473"/>
      <c r="N1120" s="473"/>
      <c r="O1120" s="472">
        <v>0</v>
      </c>
      <c r="P1120" s="472"/>
    </row>
    <row r="1121" spans="2:16" ht="8.25" customHeight="1" x14ac:dyDescent="0.25">
      <c r="D1121" s="487"/>
      <c r="E1121" s="487"/>
      <c r="F1121" s="487"/>
      <c r="G1121" s="487"/>
      <c r="K1121" s="431"/>
      <c r="L1121" s="431"/>
      <c r="M1121" s="431"/>
      <c r="N1121" s="431"/>
    </row>
    <row r="1122" spans="2:16" ht="3" customHeight="1" x14ac:dyDescent="0.25">
      <c r="K1122" s="431"/>
      <c r="L1122" s="431"/>
      <c r="M1122" s="431"/>
      <c r="N1122" s="431"/>
    </row>
    <row r="1123" spans="2:16" ht="10.5" customHeight="1" x14ac:dyDescent="0.25">
      <c r="B1123" s="470" t="s">
        <v>845</v>
      </c>
      <c r="C1123" s="470"/>
      <c r="D1123" s="471" t="s">
        <v>828</v>
      </c>
      <c r="E1123" s="471"/>
      <c r="F1123" s="471"/>
      <c r="G1123" s="471"/>
      <c r="H1123" s="108" t="s">
        <v>55</v>
      </c>
      <c r="I1123" s="472">
        <v>1</v>
      </c>
      <c r="J1123" s="472"/>
      <c r="K1123" s="473">
        <v>0</v>
      </c>
      <c r="L1123" s="473"/>
      <c r="M1123" s="473"/>
      <c r="N1123" s="473"/>
      <c r="O1123" s="472">
        <v>0</v>
      </c>
      <c r="P1123" s="472"/>
    </row>
    <row r="1124" spans="2:16" ht="3" customHeight="1" x14ac:dyDescent="0.25">
      <c r="K1124" s="431"/>
      <c r="L1124" s="431"/>
      <c r="M1124" s="431"/>
      <c r="N1124" s="431"/>
    </row>
    <row r="1125" spans="2:16" ht="10.5" customHeight="1" x14ac:dyDescent="0.25">
      <c r="B1125" s="484" t="s">
        <v>846</v>
      </c>
      <c r="C1125" s="484"/>
      <c r="D1125" s="485" t="s">
        <v>847</v>
      </c>
      <c r="E1125" s="485"/>
      <c r="F1125" s="485"/>
      <c r="G1125" s="485"/>
      <c r="K1125" s="431"/>
      <c r="L1125" s="431"/>
      <c r="M1125" s="431"/>
      <c r="N1125" s="431"/>
      <c r="O1125" s="486">
        <v>0</v>
      </c>
      <c r="P1125" s="486"/>
    </row>
    <row r="1126" spans="2:16" ht="3" customHeight="1" x14ac:dyDescent="0.25">
      <c r="K1126" s="431"/>
      <c r="L1126" s="431"/>
      <c r="M1126" s="431"/>
      <c r="N1126" s="431"/>
    </row>
    <row r="1127" spans="2:16" ht="10.5" customHeight="1" x14ac:dyDescent="0.25">
      <c r="B1127" s="470" t="s">
        <v>848</v>
      </c>
      <c r="C1127" s="470"/>
      <c r="D1127" s="487" t="s">
        <v>744</v>
      </c>
      <c r="E1127" s="487"/>
      <c r="F1127" s="487"/>
      <c r="G1127" s="487"/>
      <c r="H1127" s="108" t="s">
        <v>211</v>
      </c>
      <c r="I1127" s="472">
        <v>12</v>
      </c>
      <c r="J1127" s="472"/>
      <c r="K1127" s="473">
        <v>0</v>
      </c>
      <c r="L1127" s="473"/>
      <c r="M1127" s="473"/>
      <c r="N1127" s="473"/>
      <c r="O1127" s="472">
        <v>0</v>
      </c>
      <c r="P1127" s="472"/>
    </row>
    <row r="1128" spans="2:16" ht="8.25" customHeight="1" x14ac:dyDescent="0.25">
      <c r="D1128" s="487"/>
      <c r="E1128" s="487"/>
      <c r="F1128" s="487"/>
      <c r="G1128" s="487"/>
      <c r="K1128" s="431"/>
      <c r="L1128" s="431"/>
      <c r="M1128" s="431"/>
      <c r="N1128" s="431"/>
    </row>
    <row r="1129" spans="2:16" ht="3" customHeight="1" x14ac:dyDescent="0.25">
      <c r="K1129" s="431"/>
      <c r="L1129" s="431"/>
      <c r="M1129" s="431"/>
      <c r="N1129" s="431"/>
    </row>
    <row r="1130" spans="2:16" ht="10.5" customHeight="1" x14ac:dyDescent="0.25">
      <c r="B1130" s="470" t="s">
        <v>849</v>
      </c>
      <c r="C1130" s="470"/>
      <c r="D1130" s="471" t="s">
        <v>746</v>
      </c>
      <c r="E1130" s="471"/>
      <c r="F1130" s="471"/>
      <c r="G1130" s="471"/>
      <c r="H1130" s="108" t="s">
        <v>211</v>
      </c>
      <c r="I1130" s="472">
        <v>12</v>
      </c>
      <c r="J1130" s="472"/>
      <c r="K1130" s="473">
        <v>0</v>
      </c>
      <c r="L1130" s="473"/>
      <c r="M1130" s="473"/>
      <c r="N1130" s="473"/>
      <c r="O1130" s="472">
        <v>0</v>
      </c>
      <c r="P1130" s="472"/>
    </row>
    <row r="1131" spans="2:16" ht="3" customHeight="1" x14ac:dyDescent="0.25">
      <c r="K1131" s="431"/>
      <c r="L1131" s="431"/>
      <c r="M1131" s="431"/>
      <c r="N1131" s="431"/>
    </row>
    <row r="1132" spans="2:16" ht="10.5" customHeight="1" x14ac:dyDescent="0.25">
      <c r="B1132" s="470" t="s">
        <v>850</v>
      </c>
      <c r="C1132" s="470"/>
      <c r="D1132" s="487" t="s">
        <v>730</v>
      </c>
      <c r="E1132" s="487"/>
      <c r="F1132" s="487"/>
      <c r="G1132" s="487"/>
      <c r="H1132" s="108" t="s">
        <v>55</v>
      </c>
      <c r="I1132" s="472">
        <v>2</v>
      </c>
      <c r="J1132" s="472"/>
      <c r="K1132" s="473">
        <v>0</v>
      </c>
      <c r="L1132" s="473"/>
      <c r="M1132" s="473"/>
      <c r="N1132" s="473"/>
      <c r="O1132" s="472">
        <v>0</v>
      </c>
      <c r="P1132" s="472"/>
    </row>
    <row r="1133" spans="2:16" ht="8.25" customHeight="1" x14ac:dyDescent="0.25">
      <c r="D1133" s="487"/>
      <c r="E1133" s="487"/>
      <c r="F1133" s="487"/>
      <c r="G1133" s="487"/>
      <c r="K1133" s="431"/>
      <c r="L1133" s="431"/>
      <c r="M1133" s="431"/>
      <c r="N1133" s="431"/>
    </row>
    <row r="1134" spans="2:16" ht="3" customHeight="1" x14ac:dyDescent="0.25">
      <c r="K1134" s="431"/>
      <c r="L1134" s="431"/>
      <c r="M1134" s="431"/>
      <c r="N1134" s="431"/>
    </row>
    <row r="1135" spans="2:16" ht="10.5" customHeight="1" x14ac:dyDescent="0.25">
      <c r="B1135" s="484" t="s">
        <v>851</v>
      </c>
      <c r="C1135" s="484"/>
      <c r="D1135" s="485" t="s">
        <v>852</v>
      </c>
      <c r="E1135" s="485"/>
      <c r="F1135" s="485"/>
      <c r="G1135" s="485"/>
      <c r="K1135" s="431"/>
      <c r="L1135" s="431"/>
      <c r="M1135" s="431"/>
      <c r="N1135" s="431"/>
      <c r="O1135" s="486">
        <v>0</v>
      </c>
      <c r="P1135" s="486"/>
    </row>
    <row r="1136" spans="2:16" ht="3" customHeight="1" x14ac:dyDescent="0.25">
      <c r="K1136" s="431"/>
      <c r="L1136" s="431"/>
      <c r="M1136" s="431"/>
      <c r="N1136" s="431"/>
    </row>
    <row r="1137" spans="2:16" ht="10.5" customHeight="1" x14ac:dyDescent="0.25">
      <c r="B1137" s="470" t="s">
        <v>853</v>
      </c>
      <c r="C1137" s="470"/>
      <c r="D1137" s="487" t="s">
        <v>817</v>
      </c>
      <c r="E1137" s="487"/>
      <c r="F1137" s="487"/>
      <c r="G1137" s="487"/>
      <c r="H1137" s="108" t="s">
        <v>211</v>
      </c>
      <c r="I1137" s="472">
        <v>20</v>
      </c>
      <c r="J1137" s="472"/>
      <c r="K1137" s="473">
        <v>0</v>
      </c>
      <c r="L1137" s="473"/>
      <c r="M1137" s="473"/>
      <c r="N1137" s="473"/>
      <c r="O1137" s="472">
        <v>0</v>
      </c>
      <c r="P1137" s="472"/>
    </row>
    <row r="1138" spans="2:16" ht="8.25" customHeight="1" x14ac:dyDescent="0.25">
      <c r="D1138" s="487"/>
      <c r="E1138" s="487"/>
      <c r="F1138" s="487"/>
      <c r="G1138" s="487"/>
      <c r="K1138" s="431"/>
      <c r="L1138" s="431"/>
      <c r="M1138" s="431"/>
      <c r="N1138" s="431"/>
    </row>
    <row r="1139" spans="2:16" ht="3" customHeight="1" x14ac:dyDescent="0.25">
      <c r="K1139" s="431"/>
      <c r="L1139" s="431"/>
      <c r="M1139" s="431"/>
      <c r="N1139" s="431"/>
    </row>
    <row r="1140" spans="2:16" ht="10.5" customHeight="1" x14ac:dyDescent="0.25">
      <c r="B1140" s="470" t="s">
        <v>854</v>
      </c>
      <c r="C1140" s="470"/>
      <c r="D1140" s="471" t="s">
        <v>746</v>
      </c>
      <c r="E1140" s="471"/>
      <c r="F1140" s="471"/>
      <c r="G1140" s="471"/>
      <c r="H1140" s="108" t="s">
        <v>211</v>
      </c>
      <c r="I1140" s="472">
        <v>20</v>
      </c>
      <c r="J1140" s="472"/>
      <c r="K1140" s="473">
        <v>0</v>
      </c>
      <c r="L1140" s="473"/>
      <c r="M1140" s="473"/>
      <c r="N1140" s="473"/>
      <c r="O1140" s="472">
        <v>0</v>
      </c>
      <c r="P1140" s="472"/>
    </row>
    <row r="1141" spans="2:16" ht="3" customHeight="1" x14ac:dyDescent="0.25">
      <c r="K1141" s="431"/>
      <c r="L1141" s="431"/>
      <c r="M1141" s="431"/>
      <c r="N1141" s="431"/>
    </row>
    <row r="1142" spans="2:16" ht="10.5" customHeight="1" x14ac:dyDescent="0.25">
      <c r="B1142" s="470" t="s">
        <v>855</v>
      </c>
      <c r="C1142" s="470"/>
      <c r="D1142" s="487" t="s">
        <v>730</v>
      </c>
      <c r="E1142" s="487"/>
      <c r="F1142" s="487"/>
      <c r="G1142" s="487"/>
      <c r="H1142" s="108" t="s">
        <v>55</v>
      </c>
      <c r="I1142" s="472">
        <v>2</v>
      </c>
      <c r="J1142" s="472"/>
      <c r="K1142" s="473">
        <v>0</v>
      </c>
      <c r="L1142" s="473"/>
      <c r="M1142" s="473"/>
      <c r="N1142" s="473"/>
      <c r="O1142" s="472">
        <v>0</v>
      </c>
      <c r="P1142" s="472"/>
    </row>
    <row r="1143" spans="2:16" ht="8.25" customHeight="1" x14ac:dyDescent="0.25">
      <c r="D1143" s="487"/>
      <c r="E1143" s="487"/>
      <c r="F1143" s="487"/>
      <c r="G1143" s="487"/>
      <c r="K1143" s="431"/>
      <c r="L1143" s="431"/>
      <c r="M1143" s="431"/>
      <c r="N1143" s="431"/>
    </row>
    <row r="1144" spans="2:16" ht="3" customHeight="1" x14ac:dyDescent="0.25">
      <c r="K1144" s="431"/>
      <c r="L1144" s="431"/>
      <c r="M1144" s="431"/>
      <c r="N1144" s="431"/>
    </row>
    <row r="1145" spans="2:16" ht="10.5" customHeight="1" x14ac:dyDescent="0.25">
      <c r="B1145" s="484" t="s">
        <v>856</v>
      </c>
      <c r="C1145" s="484"/>
      <c r="D1145" s="485" t="s">
        <v>857</v>
      </c>
      <c r="E1145" s="485"/>
      <c r="F1145" s="485"/>
      <c r="G1145" s="485"/>
      <c r="K1145" s="431"/>
      <c r="L1145" s="431"/>
      <c r="M1145" s="431"/>
      <c r="N1145" s="431"/>
      <c r="O1145" s="486">
        <v>0</v>
      </c>
      <c r="P1145" s="486"/>
    </row>
    <row r="1146" spans="2:16" ht="3" customHeight="1" x14ac:dyDescent="0.25">
      <c r="K1146" s="431"/>
      <c r="L1146" s="431"/>
      <c r="M1146" s="431"/>
      <c r="N1146" s="431">
        <v>0</v>
      </c>
    </row>
    <row r="1147" spans="2:16" ht="10.5" customHeight="1" x14ac:dyDescent="0.25">
      <c r="B1147" s="470" t="s">
        <v>858</v>
      </c>
      <c r="C1147" s="470"/>
      <c r="D1147" s="487" t="s">
        <v>367</v>
      </c>
      <c r="E1147" s="487"/>
      <c r="F1147" s="487"/>
      <c r="G1147" s="487"/>
      <c r="H1147" s="108" t="s">
        <v>211</v>
      </c>
      <c r="I1147" s="472">
        <v>15.97</v>
      </c>
      <c r="J1147" s="472"/>
      <c r="K1147" s="473">
        <v>0</v>
      </c>
      <c r="L1147" s="473"/>
      <c r="M1147" s="473"/>
      <c r="N1147" s="473"/>
      <c r="O1147" s="472">
        <v>0</v>
      </c>
      <c r="P1147" s="472"/>
    </row>
    <row r="1148" spans="2:16" ht="8.25" customHeight="1" x14ac:dyDescent="0.25">
      <c r="D1148" s="487"/>
      <c r="E1148" s="487"/>
      <c r="F1148" s="487"/>
      <c r="G1148" s="487"/>
      <c r="K1148" s="431"/>
      <c r="L1148" s="431"/>
      <c r="M1148" s="431"/>
      <c r="N1148" s="431"/>
    </row>
    <row r="1149" spans="2:16" ht="3" customHeight="1" x14ac:dyDescent="0.25">
      <c r="K1149" s="431"/>
      <c r="L1149" s="431"/>
      <c r="M1149" s="431"/>
      <c r="N1149" s="431"/>
    </row>
    <row r="1150" spans="2:16" ht="10.5" customHeight="1" x14ac:dyDescent="0.25">
      <c r="B1150" s="470" t="s">
        <v>859</v>
      </c>
      <c r="C1150" s="470"/>
      <c r="D1150" s="471" t="s">
        <v>308</v>
      </c>
      <c r="E1150" s="471"/>
      <c r="F1150" s="471"/>
      <c r="G1150" s="471"/>
      <c r="H1150" s="108" t="s">
        <v>211</v>
      </c>
      <c r="I1150" s="472">
        <v>14.93</v>
      </c>
      <c r="J1150" s="472"/>
      <c r="K1150" s="473">
        <v>0</v>
      </c>
      <c r="L1150" s="473"/>
      <c r="M1150" s="473"/>
      <c r="N1150" s="473"/>
      <c r="O1150" s="472">
        <v>0</v>
      </c>
      <c r="P1150" s="472"/>
    </row>
    <row r="1151" spans="2:16" ht="3" customHeight="1" x14ac:dyDescent="0.25">
      <c r="K1151" s="431"/>
      <c r="L1151" s="431"/>
      <c r="M1151" s="431"/>
      <c r="N1151" s="431"/>
    </row>
    <row r="1152" spans="2:16" ht="10.5" customHeight="1" x14ac:dyDescent="0.25">
      <c r="B1152" s="470" t="s">
        <v>860</v>
      </c>
      <c r="C1152" s="470"/>
      <c r="D1152" s="471" t="s">
        <v>825</v>
      </c>
      <c r="E1152" s="471"/>
      <c r="F1152" s="471"/>
      <c r="G1152" s="471"/>
      <c r="H1152" s="108" t="s">
        <v>211</v>
      </c>
      <c r="I1152" s="472">
        <v>15.450000000000001</v>
      </c>
      <c r="J1152" s="472"/>
      <c r="K1152" s="473">
        <v>0</v>
      </c>
      <c r="L1152" s="473"/>
      <c r="M1152" s="473"/>
      <c r="N1152" s="473"/>
      <c r="O1152" s="472">
        <v>0</v>
      </c>
      <c r="P1152" s="472"/>
    </row>
    <row r="1153" spans="2:16" ht="3" customHeight="1" x14ac:dyDescent="0.25">
      <c r="K1153" s="431"/>
      <c r="L1153" s="431"/>
      <c r="M1153" s="431"/>
      <c r="N1153" s="431"/>
    </row>
    <row r="1154" spans="2:16" ht="10.5" customHeight="1" x14ac:dyDescent="0.25">
      <c r="B1154" s="470" t="s">
        <v>861</v>
      </c>
      <c r="C1154" s="470"/>
      <c r="D1154" s="487" t="s">
        <v>730</v>
      </c>
      <c r="E1154" s="487"/>
      <c r="F1154" s="487"/>
      <c r="G1154" s="487"/>
      <c r="H1154" s="108" t="s">
        <v>55</v>
      </c>
      <c r="I1154" s="472">
        <v>2</v>
      </c>
      <c r="J1154" s="472"/>
      <c r="K1154" s="473">
        <v>0</v>
      </c>
      <c r="L1154" s="473"/>
      <c r="M1154" s="473"/>
      <c r="N1154" s="473"/>
      <c r="O1154" s="472">
        <v>0</v>
      </c>
      <c r="P1154" s="472"/>
    </row>
    <row r="1155" spans="2:16" ht="8.25" customHeight="1" x14ac:dyDescent="0.25">
      <c r="D1155" s="487"/>
      <c r="E1155" s="487"/>
      <c r="F1155" s="487"/>
      <c r="G1155" s="487"/>
      <c r="K1155" s="431"/>
      <c r="L1155" s="431"/>
      <c r="M1155" s="431"/>
      <c r="N1155" s="431"/>
    </row>
    <row r="1156" spans="2:16" ht="3" customHeight="1" x14ac:dyDescent="0.25">
      <c r="K1156" s="431"/>
      <c r="L1156" s="431"/>
      <c r="M1156" s="431"/>
      <c r="N1156" s="431"/>
    </row>
    <row r="1157" spans="2:16" ht="10.5" customHeight="1" x14ac:dyDescent="0.25">
      <c r="B1157" s="470" t="s">
        <v>862</v>
      </c>
      <c r="C1157" s="470"/>
      <c r="D1157" s="471" t="s">
        <v>828</v>
      </c>
      <c r="E1157" s="471"/>
      <c r="F1157" s="471"/>
      <c r="G1157" s="471"/>
      <c r="H1157" s="108" t="s">
        <v>55</v>
      </c>
      <c r="I1157" s="472">
        <v>1</v>
      </c>
      <c r="J1157" s="472"/>
      <c r="K1157" s="473">
        <v>0</v>
      </c>
      <c r="L1157" s="473"/>
      <c r="M1157" s="473"/>
      <c r="N1157" s="473"/>
      <c r="O1157" s="472">
        <v>0</v>
      </c>
      <c r="P1157" s="472"/>
    </row>
    <row r="1158" spans="2:16" ht="3" customHeight="1" x14ac:dyDescent="0.25">
      <c r="K1158" s="431"/>
      <c r="L1158" s="431"/>
      <c r="M1158" s="431"/>
      <c r="N1158" s="431"/>
    </row>
    <row r="1159" spans="2:16" ht="10.5" customHeight="1" x14ac:dyDescent="0.25">
      <c r="B1159" s="484" t="s">
        <v>863</v>
      </c>
      <c r="C1159" s="484"/>
      <c r="D1159" s="485" t="s">
        <v>864</v>
      </c>
      <c r="E1159" s="485"/>
      <c r="F1159" s="485"/>
      <c r="G1159" s="485"/>
      <c r="K1159" s="431"/>
      <c r="L1159" s="431"/>
      <c r="M1159" s="431"/>
      <c r="N1159" s="431"/>
      <c r="O1159" s="486">
        <v>0</v>
      </c>
      <c r="P1159" s="486"/>
    </row>
    <row r="1160" spans="2:16" ht="2.25" customHeight="1" x14ac:dyDescent="0.25">
      <c r="K1160" s="431"/>
      <c r="L1160" s="431"/>
      <c r="M1160" s="431"/>
      <c r="N1160" s="431"/>
    </row>
    <row r="1161" spans="2:16" ht="10.5" customHeight="1" x14ac:dyDescent="0.25">
      <c r="B1161" s="470" t="s">
        <v>865</v>
      </c>
      <c r="C1161" s="470"/>
      <c r="D1161" s="487" t="s">
        <v>744</v>
      </c>
      <c r="E1161" s="487"/>
      <c r="F1161" s="487"/>
      <c r="G1161" s="487"/>
      <c r="H1161" s="108" t="s">
        <v>211</v>
      </c>
      <c r="I1161" s="472">
        <v>12.290000000000001</v>
      </c>
      <c r="J1161" s="472"/>
      <c r="K1161" s="473">
        <v>0</v>
      </c>
      <c r="L1161" s="473"/>
      <c r="M1161" s="473"/>
      <c r="N1161" s="473"/>
      <c r="O1161" s="472">
        <v>0</v>
      </c>
      <c r="P1161" s="472"/>
    </row>
    <row r="1162" spans="2:16" ht="8.25" customHeight="1" x14ac:dyDescent="0.25">
      <c r="D1162" s="487"/>
      <c r="E1162" s="487"/>
      <c r="F1162" s="487"/>
      <c r="G1162" s="487"/>
      <c r="K1162" s="431"/>
      <c r="L1162" s="431"/>
      <c r="M1162" s="431"/>
      <c r="N1162" s="431"/>
    </row>
    <row r="1163" spans="2:16" ht="3" customHeight="1" x14ac:dyDescent="0.25">
      <c r="K1163" s="431"/>
      <c r="L1163" s="431"/>
      <c r="M1163" s="431"/>
      <c r="N1163" s="431"/>
    </row>
    <row r="1164" spans="2:16" ht="10.5" customHeight="1" x14ac:dyDescent="0.25">
      <c r="B1164" s="470" t="s">
        <v>866</v>
      </c>
      <c r="C1164" s="470"/>
      <c r="D1164" s="471" t="s">
        <v>746</v>
      </c>
      <c r="E1164" s="471"/>
      <c r="F1164" s="471"/>
      <c r="G1164" s="471"/>
      <c r="H1164" s="108" t="s">
        <v>211</v>
      </c>
      <c r="I1164" s="472">
        <v>12.290000000000001</v>
      </c>
      <c r="J1164" s="472"/>
      <c r="K1164" s="473">
        <v>0</v>
      </c>
      <c r="L1164" s="473"/>
      <c r="M1164" s="473"/>
      <c r="N1164" s="473"/>
      <c r="O1164" s="472">
        <v>0</v>
      </c>
      <c r="P1164" s="472"/>
    </row>
    <row r="1165" spans="2:16" ht="3" customHeight="1" x14ac:dyDescent="0.25">
      <c r="K1165" s="431"/>
      <c r="L1165" s="431"/>
      <c r="M1165" s="431"/>
      <c r="N1165" s="431"/>
    </row>
    <row r="1166" spans="2:16" ht="10.5" customHeight="1" x14ac:dyDescent="0.25">
      <c r="B1166" s="470" t="s">
        <v>867</v>
      </c>
      <c r="C1166" s="470"/>
      <c r="D1166" s="487" t="s">
        <v>730</v>
      </c>
      <c r="E1166" s="487"/>
      <c r="F1166" s="487"/>
      <c r="G1166" s="487"/>
      <c r="H1166" s="108" t="s">
        <v>55</v>
      </c>
      <c r="I1166" s="472">
        <v>2</v>
      </c>
      <c r="J1166" s="472"/>
      <c r="K1166" s="473">
        <v>0</v>
      </c>
      <c r="L1166" s="473"/>
      <c r="M1166" s="473"/>
      <c r="N1166" s="473"/>
      <c r="O1166" s="472">
        <v>0</v>
      </c>
      <c r="P1166" s="472"/>
    </row>
    <row r="1167" spans="2:16" ht="8.25" customHeight="1" x14ac:dyDescent="0.25">
      <c r="D1167" s="487"/>
      <c r="E1167" s="487"/>
      <c r="F1167" s="487"/>
      <c r="G1167" s="487"/>
      <c r="K1167" s="431"/>
      <c r="L1167" s="431"/>
      <c r="M1167" s="431"/>
      <c r="N1167" s="431"/>
    </row>
    <row r="1168" spans="2:16" ht="3" customHeight="1" x14ac:dyDescent="0.25">
      <c r="K1168" s="431"/>
      <c r="L1168" s="431"/>
      <c r="M1168" s="431"/>
      <c r="N1168" s="431"/>
    </row>
    <row r="1169" spans="2:16" ht="10.5" customHeight="1" x14ac:dyDescent="0.25">
      <c r="B1169" s="484" t="s">
        <v>868</v>
      </c>
      <c r="C1169" s="484"/>
      <c r="D1169" s="485" t="s">
        <v>869</v>
      </c>
      <c r="E1169" s="485"/>
      <c r="F1169" s="485"/>
      <c r="G1169" s="485"/>
      <c r="K1169" s="431"/>
      <c r="L1169" s="431"/>
      <c r="M1169" s="431"/>
      <c r="N1169" s="431"/>
      <c r="O1169" s="486">
        <v>0</v>
      </c>
      <c r="P1169" s="486"/>
    </row>
    <row r="1170" spans="2:16" ht="3" customHeight="1" x14ac:dyDescent="0.25">
      <c r="K1170" s="431"/>
      <c r="L1170" s="431"/>
      <c r="M1170" s="431"/>
      <c r="N1170" s="431"/>
    </row>
    <row r="1171" spans="2:16" ht="10.5" customHeight="1" x14ac:dyDescent="0.25">
      <c r="B1171" s="470" t="s">
        <v>870</v>
      </c>
      <c r="C1171" s="470"/>
      <c r="D1171" s="487" t="s">
        <v>817</v>
      </c>
      <c r="E1171" s="487"/>
      <c r="F1171" s="487"/>
      <c r="G1171" s="487"/>
      <c r="H1171" s="108" t="s">
        <v>211</v>
      </c>
      <c r="I1171" s="472">
        <v>18.86</v>
      </c>
      <c r="J1171" s="472"/>
      <c r="K1171" s="473">
        <v>0</v>
      </c>
      <c r="L1171" s="473"/>
      <c r="M1171" s="473"/>
      <c r="N1171" s="473"/>
      <c r="O1171" s="472">
        <v>0</v>
      </c>
      <c r="P1171" s="472"/>
    </row>
    <row r="1172" spans="2:16" ht="8.25" customHeight="1" x14ac:dyDescent="0.25">
      <c r="D1172" s="487"/>
      <c r="E1172" s="487"/>
      <c r="F1172" s="487"/>
      <c r="G1172" s="487"/>
      <c r="K1172" s="431"/>
      <c r="L1172" s="431"/>
      <c r="M1172" s="431"/>
      <c r="N1172" s="431"/>
    </row>
    <row r="1173" spans="2:16" ht="3" customHeight="1" x14ac:dyDescent="0.25">
      <c r="K1173" s="431"/>
      <c r="L1173" s="431"/>
      <c r="M1173" s="431"/>
      <c r="N1173" s="431"/>
    </row>
    <row r="1174" spans="2:16" ht="10.5" customHeight="1" x14ac:dyDescent="0.25">
      <c r="B1174" s="470" t="s">
        <v>871</v>
      </c>
      <c r="C1174" s="470"/>
      <c r="D1174" s="471" t="s">
        <v>746</v>
      </c>
      <c r="E1174" s="471"/>
      <c r="F1174" s="471"/>
      <c r="G1174" s="471"/>
      <c r="H1174" s="108" t="s">
        <v>211</v>
      </c>
      <c r="I1174" s="472">
        <v>18.86</v>
      </c>
      <c r="J1174" s="472"/>
      <c r="K1174" s="473">
        <v>0</v>
      </c>
      <c r="L1174" s="473"/>
      <c r="M1174" s="473"/>
      <c r="N1174" s="473"/>
      <c r="O1174" s="472">
        <v>0</v>
      </c>
      <c r="P1174" s="472"/>
    </row>
    <row r="1175" spans="2:16" ht="3" customHeight="1" x14ac:dyDescent="0.25">
      <c r="K1175" s="431"/>
      <c r="L1175" s="431"/>
      <c r="M1175" s="431"/>
      <c r="N1175" s="431"/>
    </row>
    <row r="1176" spans="2:16" ht="10.5" customHeight="1" x14ac:dyDescent="0.25">
      <c r="B1176" s="470" t="s">
        <v>872</v>
      </c>
      <c r="C1176" s="470"/>
      <c r="D1176" s="487" t="s">
        <v>730</v>
      </c>
      <c r="E1176" s="487"/>
      <c r="F1176" s="487"/>
      <c r="G1176" s="487"/>
      <c r="H1176" s="108" t="s">
        <v>55</v>
      </c>
      <c r="I1176" s="472">
        <v>2</v>
      </c>
      <c r="J1176" s="472"/>
      <c r="K1176" s="473">
        <v>0</v>
      </c>
      <c r="L1176" s="473"/>
      <c r="M1176" s="473"/>
      <c r="N1176" s="473"/>
      <c r="O1176" s="472">
        <v>0</v>
      </c>
      <c r="P1176" s="472"/>
    </row>
    <row r="1177" spans="2:16" ht="8.25" customHeight="1" x14ac:dyDescent="0.25">
      <c r="D1177" s="487"/>
      <c r="E1177" s="487"/>
      <c r="F1177" s="487"/>
      <c r="G1177" s="487"/>
      <c r="K1177" s="431"/>
      <c r="L1177" s="431"/>
      <c r="M1177" s="431"/>
      <c r="N1177" s="431"/>
    </row>
    <row r="1178" spans="2:16" ht="3" customHeight="1" x14ac:dyDescent="0.25">
      <c r="K1178" s="431"/>
      <c r="L1178" s="431"/>
      <c r="M1178" s="431"/>
      <c r="N1178" s="431"/>
    </row>
    <row r="1179" spans="2:16" ht="10.5" customHeight="1" x14ac:dyDescent="0.25">
      <c r="B1179" s="484" t="s">
        <v>873</v>
      </c>
      <c r="C1179" s="484"/>
      <c r="D1179" s="485" t="s">
        <v>874</v>
      </c>
      <c r="E1179" s="485"/>
      <c r="F1179" s="485"/>
      <c r="G1179" s="485"/>
      <c r="K1179" s="431"/>
      <c r="L1179" s="431"/>
      <c r="M1179" s="431"/>
      <c r="N1179" s="431"/>
      <c r="O1179" s="486">
        <v>0</v>
      </c>
      <c r="P1179" s="486"/>
    </row>
    <row r="1180" spans="2:16" ht="3" customHeight="1" x14ac:dyDescent="0.25">
      <c r="K1180" s="431"/>
      <c r="L1180" s="431"/>
      <c r="M1180" s="431"/>
      <c r="N1180" s="431"/>
    </row>
    <row r="1181" spans="2:16" ht="10.5" customHeight="1" x14ac:dyDescent="0.25">
      <c r="B1181" s="470" t="s">
        <v>875</v>
      </c>
      <c r="C1181" s="470"/>
      <c r="D1181" s="487" t="s">
        <v>367</v>
      </c>
      <c r="E1181" s="487"/>
      <c r="F1181" s="487"/>
      <c r="G1181" s="487"/>
      <c r="H1181" s="108" t="s">
        <v>211</v>
      </c>
      <c r="I1181" s="472">
        <v>15.59</v>
      </c>
      <c r="J1181" s="472"/>
      <c r="K1181" s="473">
        <v>0</v>
      </c>
      <c r="L1181" s="473"/>
      <c r="M1181" s="473"/>
      <c r="N1181" s="473"/>
      <c r="O1181" s="472">
        <v>0</v>
      </c>
      <c r="P1181" s="472"/>
    </row>
    <row r="1182" spans="2:16" ht="8.25" customHeight="1" x14ac:dyDescent="0.25">
      <c r="D1182" s="487"/>
      <c r="E1182" s="487"/>
      <c r="F1182" s="487"/>
      <c r="G1182" s="487"/>
      <c r="K1182" s="431"/>
      <c r="L1182" s="431"/>
      <c r="M1182" s="431"/>
      <c r="N1182" s="431"/>
    </row>
    <row r="1183" spans="2:16" ht="3" customHeight="1" x14ac:dyDescent="0.25">
      <c r="K1183" s="431"/>
      <c r="L1183" s="431"/>
      <c r="M1183" s="431"/>
      <c r="N1183" s="431"/>
    </row>
    <row r="1184" spans="2:16" ht="10.5" customHeight="1" x14ac:dyDescent="0.25">
      <c r="B1184" s="470" t="s">
        <v>876</v>
      </c>
      <c r="C1184" s="470"/>
      <c r="D1184" s="471" t="s">
        <v>308</v>
      </c>
      <c r="E1184" s="471"/>
      <c r="F1184" s="471"/>
      <c r="G1184" s="471"/>
      <c r="H1184" s="108" t="s">
        <v>211</v>
      </c>
      <c r="I1184" s="472">
        <v>15.870000000000001</v>
      </c>
      <c r="J1184" s="472"/>
      <c r="K1184" s="473">
        <v>0</v>
      </c>
      <c r="L1184" s="473"/>
      <c r="M1184" s="473"/>
      <c r="N1184" s="473"/>
      <c r="O1184" s="472">
        <v>0</v>
      </c>
      <c r="P1184" s="472"/>
    </row>
    <row r="1185" spans="2:16" ht="3" customHeight="1" x14ac:dyDescent="0.25">
      <c r="K1185" s="431"/>
      <c r="L1185" s="431"/>
      <c r="M1185" s="431"/>
      <c r="N1185" s="431"/>
    </row>
    <row r="1186" spans="2:16" ht="10.5" customHeight="1" x14ac:dyDescent="0.25">
      <c r="B1186" s="470" t="s">
        <v>877</v>
      </c>
      <c r="C1186" s="470"/>
      <c r="D1186" s="471" t="s">
        <v>825</v>
      </c>
      <c r="E1186" s="471"/>
      <c r="F1186" s="471"/>
      <c r="G1186" s="471"/>
      <c r="H1186" s="108" t="s">
        <v>211</v>
      </c>
      <c r="I1186" s="472">
        <v>15.73</v>
      </c>
      <c r="J1186" s="472"/>
      <c r="K1186" s="473">
        <v>0</v>
      </c>
      <c r="L1186" s="473"/>
      <c r="M1186" s="473"/>
      <c r="N1186" s="473"/>
      <c r="O1186" s="472">
        <v>0</v>
      </c>
      <c r="P1186" s="472"/>
    </row>
    <row r="1187" spans="2:16" ht="3" customHeight="1" x14ac:dyDescent="0.25">
      <c r="K1187" s="431"/>
      <c r="L1187" s="431"/>
      <c r="M1187" s="431"/>
      <c r="N1187" s="431"/>
    </row>
    <row r="1188" spans="2:16" ht="10.5" customHeight="1" x14ac:dyDescent="0.25">
      <c r="B1188" s="470" t="s">
        <v>878</v>
      </c>
      <c r="C1188" s="470"/>
      <c r="D1188" s="487" t="s">
        <v>730</v>
      </c>
      <c r="E1188" s="487"/>
      <c r="F1188" s="487"/>
      <c r="G1188" s="487"/>
      <c r="H1188" s="108" t="s">
        <v>55</v>
      </c>
      <c r="I1188" s="472">
        <v>2</v>
      </c>
      <c r="J1188" s="472"/>
      <c r="K1188" s="473">
        <v>0</v>
      </c>
      <c r="L1188" s="473"/>
      <c r="M1188" s="473"/>
      <c r="N1188" s="473"/>
      <c r="O1188" s="472">
        <v>0</v>
      </c>
      <c r="P1188" s="472"/>
    </row>
    <row r="1189" spans="2:16" ht="8.25" customHeight="1" x14ac:dyDescent="0.25">
      <c r="D1189" s="487"/>
      <c r="E1189" s="487"/>
      <c r="F1189" s="487"/>
      <c r="G1189" s="487"/>
      <c r="K1189" s="431"/>
      <c r="L1189" s="431"/>
      <c r="M1189" s="431"/>
      <c r="N1189" s="431"/>
    </row>
    <row r="1190" spans="2:16" ht="3" customHeight="1" x14ac:dyDescent="0.25">
      <c r="K1190" s="431"/>
      <c r="L1190" s="431"/>
      <c r="M1190" s="431"/>
      <c r="N1190" s="431"/>
    </row>
    <row r="1191" spans="2:16" ht="10.5" customHeight="1" x14ac:dyDescent="0.25">
      <c r="B1191" s="470" t="s">
        <v>879</v>
      </c>
      <c r="C1191" s="470"/>
      <c r="D1191" s="471" t="s">
        <v>828</v>
      </c>
      <c r="E1191" s="471"/>
      <c r="F1191" s="471"/>
      <c r="G1191" s="471"/>
      <c r="H1191" s="108" t="s">
        <v>55</v>
      </c>
      <c r="I1191" s="472">
        <v>1</v>
      </c>
      <c r="J1191" s="472"/>
      <c r="K1191" s="473">
        <v>0</v>
      </c>
      <c r="L1191" s="473"/>
      <c r="M1191" s="473"/>
      <c r="N1191" s="473"/>
      <c r="O1191" s="472">
        <v>0</v>
      </c>
      <c r="P1191" s="472"/>
    </row>
    <row r="1192" spans="2:16" ht="3" customHeight="1" x14ac:dyDescent="0.25">
      <c r="K1192" s="431"/>
      <c r="L1192" s="431"/>
      <c r="M1192" s="431"/>
      <c r="N1192" s="431"/>
    </row>
    <row r="1193" spans="2:16" ht="10.5" customHeight="1" x14ac:dyDescent="0.25">
      <c r="B1193" s="484" t="s">
        <v>880</v>
      </c>
      <c r="C1193" s="484"/>
      <c r="D1193" s="485" t="s">
        <v>881</v>
      </c>
      <c r="E1193" s="485"/>
      <c r="F1193" s="485"/>
      <c r="G1193" s="485"/>
      <c r="K1193" s="431"/>
      <c r="L1193" s="431"/>
      <c r="M1193" s="431"/>
      <c r="N1193" s="431"/>
      <c r="O1193" s="486">
        <v>0</v>
      </c>
      <c r="P1193" s="486"/>
    </row>
    <row r="1194" spans="2:16" ht="3" customHeight="1" x14ac:dyDescent="0.25">
      <c r="K1194" s="431"/>
      <c r="L1194" s="431"/>
      <c r="M1194" s="431"/>
      <c r="N1194" s="431"/>
    </row>
    <row r="1195" spans="2:16" ht="10.5" customHeight="1" x14ac:dyDescent="0.25">
      <c r="B1195" s="491" t="s">
        <v>882</v>
      </c>
      <c r="C1195" s="491"/>
      <c r="D1195" s="492" t="s">
        <v>883</v>
      </c>
      <c r="E1195" s="492"/>
      <c r="F1195" s="492"/>
      <c r="G1195" s="492"/>
      <c r="K1195" s="431"/>
      <c r="L1195" s="431"/>
      <c r="M1195" s="431"/>
      <c r="N1195" s="431"/>
      <c r="O1195" s="493">
        <v>0</v>
      </c>
      <c r="P1195" s="493"/>
    </row>
    <row r="1196" spans="2:16" ht="3" customHeight="1" x14ac:dyDescent="0.25">
      <c r="K1196" s="431"/>
      <c r="L1196" s="431"/>
      <c r="M1196" s="431"/>
      <c r="N1196" s="431"/>
    </row>
    <row r="1197" spans="2:16" ht="10.5" customHeight="1" x14ac:dyDescent="0.25">
      <c r="B1197" s="470" t="s">
        <v>884</v>
      </c>
      <c r="C1197" s="470"/>
      <c r="D1197" s="487" t="s">
        <v>367</v>
      </c>
      <c r="E1197" s="487"/>
      <c r="F1197" s="487"/>
      <c r="G1197" s="487"/>
      <c r="H1197" s="108" t="s">
        <v>211</v>
      </c>
      <c r="I1197" s="472">
        <v>13.47</v>
      </c>
      <c r="J1197" s="472"/>
      <c r="K1197" s="473">
        <v>0</v>
      </c>
      <c r="L1197" s="473"/>
      <c r="M1197" s="473"/>
      <c r="N1197" s="473"/>
      <c r="O1197" s="472">
        <v>0</v>
      </c>
      <c r="P1197" s="472"/>
    </row>
    <row r="1198" spans="2:16" ht="8.25" customHeight="1" x14ac:dyDescent="0.25">
      <c r="D1198" s="487"/>
      <c r="E1198" s="487"/>
      <c r="F1198" s="487"/>
      <c r="G1198" s="487"/>
      <c r="K1198" s="431"/>
      <c r="L1198" s="431"/>
      <c r="M1198" s="431"/>
      <c r="N1198" s="431"/>
    </row>
    <row r="1199" spans="2:16" ht="3" customHeight="1" x14ac:dyDescent="0.25">
      <c r="K1199" s="431"/>
      <c r="L1199" s="431"/>
      <c r="M1199" s="431"/>
      <c r="N1199" s="431"/>
    </row>
    <row r="1200" spans="2:16" ht="10.5" customHeight="1" x14ac:dyDescent="0.25">
      <c r="B1200" s="470" t="s">
        <v>885</v>
      </c>
      <c r="C1200" s="470"/>
      <c r="D1200" s="471" t="s">
        <v>308</v>
      </c>
      <c r="E1200" s="471"/>
      <c r="F1200" s="471"/>
      <c r="G1200" s="471"/>
      <c r="H1200" s="108" t="s">
        <v>211</v>
      </c>
      <c r="I1200" s="472">
        <v>13.47</v>
      </c>
      <c r="J1200" s="472"/>
      <c r="K1200" s="473">
        <v>0</v>
      </c>
      <c r="L1200" s="473"/>
      <c r="M1200" s="473"/>
      <c r="N1200" s="473"/>
      <c r="O1200" s="472">
        <v>0</v>
      </c>
      <c r="P1200" s="472"/>
    </row>
    <row r="1201" spans="2:16" ht="3" customHeight="1" x14ac:dyDescent="0.25">
      <c r="K1201" s="431"/>
      <c r="L1201" s="431"/>
      <c r="M1201" s="431"/>
      <c r="N1201" s="431"/>
    </row>
    <row r="1202" spans="2:16" ht="10.5" customHeight="1" x14ac:dyDescent="0.25">
      <c r="B1202" s="470" t="s">
        <v>886</v>
      </c>
      <c r="C1202" s="470"/>
      <c r="D1202" s="471" t="s">
        <v>356</v>
      </c>
      <c r="E1202" s="471"/>
      <c r="F1202" s="471"/>
      <c r="G1202" s="471"/>
      <c r="H1202" s="108" t="s">
        <v>211</v>
      </c>
      <c r="I1202" s="472">
        <v>1</v>
      </c>
      <c r="J1202" s="472"/>
      <c r="K1202" s="473">
        <v>0</v>
      </c>
      <c r="L1202" s="473"/>
      <c r="M1202" s="473"/>
      <c r="N1202" s="473"/>
      <c r="O1202" s="472">
        <v>0</v>
      </c>
      <c r="P1202" s="472"/>
    </row>
    <row r="1203" spans="2:16" ht="3" customHeight="1" x14ac:dyDescent="0.25">
      <c r="K1203" s="431"/>
      <c r="L1203" s="431"/>
      <c r="M1203" s="431"/>
      <c r="N1203" s="431"/>
    </row>
    <row r="1204" spans="2:16" ht="10.5" customHeight="1" x14ac:dyDescent="0.25">
      <c r="B1204" s="470" t="s">
        <v>887</v>
      </c>
      <c r="C1204" s="470"/>
      <c r="D1204" s="487" t="s">
        <v>730</v>
      </c>
      <c r="E1204" s="487"/>
      <c r="F1204" s="487"/>
      <c r="G1204" s="487"/>
      <c r="H1204" s="108" t="s">
        <v>55</v>
      </c>
      <c r="I1204" s="472">
        <v>2</v>
      </c>
      <c r="J1204" s="472"/>
      <c r="K1204" s="473">
        <v>0</v>
      </c>
      <c r="L1204" s="473"/>
      <c r="M1204" s="473"/>
      <c r="N1204" s="473"/>
      <c r="O1204" s="472">
        <v>0</v>
      </c>
      <c r="P1204" s="472"/>
    </row>
    <row r="1205" spans="2:16" ht="8.25" customHeight="1" x14ac:dyDescent="0.25">
      <c r="D1205" s="487"/>
      <c r="E1205" s="487"/>
      <c r="F1205" s="487"/>
      <c r="G1205" s="487"/>
      <c r="K1205" s="431"/>
      <c r="L1205" s="431"/>
      <c r="M1205" s="431"/>
      <c r="N1205" s="431"/>
    </row>
    <row r="1206" spans="2:16" ht="3" customHeight="1" x14ac:dyDescent="0.25">
      <c r="K1206" s="431"/>
      <c r="L1206" s="431"/>
      <c r="M1206" s="431"/>
      <c r="N1206" s="431"/>
    </row>
    <row r="1207" spans="2:16" ht="10.5" customHeight="1" x14ac:dyDescent="0.25">
      <c r="B1207" s="470" t="s">
        <v>888</v>
      </c>
      <c r="C1207" s="470"/>
      <c r="D1207" s="471" t="s">
        <v>375</v>
      </c>
      <c r="E1207" s="471"/>
      <c r="F1207" s="471"/>
      <c r="G1207" s="471"/>
      <c r="H1207" s="108" t="s">
        <v>55</v>
      </c>
      <c r="I1207" s="472">
        <v>2</v>
      </c>
      <c r="J1207" s="472"/>
      <c r="K1207" s="473">
        <v>0</v>
      </c>
      <c r="L1207" s="473"/>
      <c r="M1207" s="473"/>
      <c r="N1207" s="473"/>
      <c r="O1207" s="472">
        <v>0</v>
      </c>
      <c r="P1207" s="472"/>
    </row>
    <row r="1208" spans="2:16" ht="3" customHeight="1" x14ac:dyDescent="0.25">
      <c r="K1208" s="431"/>
      <c r="L1208" s="431"/>
      <c r="M1208" s="431"/>
      <c r="N1208" s="431"/>
    </row>
    <row r="1209" spans="2:16" ht="10.5" customHeight="1" x14ac:dyDescent="0.25">
      <c r="B1209" s="470" t="s">
        <v>889</v>
      </c>
      <c r="C1209" s="470"/>
      <c r="D1209" s="471" t="s">
        <v>387</v>
      </c>
      <c r="E1209" s="471"/>
      <c r="F1209" s="471"/>
      <c r="G1209" s="471"/>
      <c r="H1209" s="108" t="s">
        <v>211</v>
      </c>
      <c r="I1209" s="472">
        <v>12</v>
      </c>
      <c r="J1209" s="472"/>
      <c r="K1209" s="473">
        <v>0</v>
      </c>
      <c r="L1209" s="473"/>
      <c r="M1209" s="473"/>
      <c r="N1209" s="473"/>
      <c r="O1209" s="472">
        <v>0</v>
      </c>
      <c r="P1209" s="472"/>
    </row>
    <row r="1210" spans="2:16" ht="3" customHeight="1" x14ac:dyDescent="0.25">
      <c r="K1210" s="431"/>
      <c r="L1210" s="431"/>
      <c r="M1210" s="431"/>
      <c r="N1210" s="431"/>
    </row>
    <row r="1211" spans="2:16" ht="10.5" customHeight="1" x14ac:dyDescent="0.25">
      <c r="B1211" s="491" t="s">
        <v>890</v>
      </c>
      <c r="C1211" s="491"/>
      <c r="D1211" s="492" t="s">
        <v>891</v>
      </c>
      <c r="E1211" s="492"/>
      <c r="F1211" s="492"/>
      <c r="G1211" s="492"/>
      <c r="K1211" s="431"/>
      <c r="L1211" s="431"/>
      <c r="M1211" s="431"/>
      <c r="N1211" s="431"/>
      <c r="O1211" s="493">
        <v>0</v>
      </c>
      <c r="P1211" s="493"/>
    </row>
    <row r="1212" spans="2:16" ht="3" customHeight="1" x14ac:dyDescent="0.25">
      <c r="K1212" s="431"/>
      <c r="L1212" s="431"/>
      <c r="M1212" s="431"/>
      <c r="N1212" s="431"/>
    </row>
    <row r="1213" spans="2:16" ht="10.5" customHeight="1" x14ac:dyDescent="0.25">
      <c r="B1213" s="470" t="s">
        <v>892</v>
      </c>
      <c r="C1213" s="470"/>
      <c r="D1213" s="487" t="s">
        <v>367</v>
      </c>
      <c r="E1213" s="487"/>
      <c r="F1213" s="487"/>
      <c r="G1213" s="487"/>
      <c r="H1213" s="108" t="s">
        <v>211</v>
      </c>
      <c r="I1213" s="472">
        <v>8.39</v>
      </c>
      <c r="J1213" s="472"/>
      <c r="K1213" s="473">
        <v>0</v>
      </c>
      <c r="L1213" s="473"/>
      <c r="M1213" s="473"/>
      <c r="N1213" s="473"/>
      <c r="O1213" s="472">
        <v>0</v>
      </c>
      <c r="P1213" s="472"/>
    </row>
    <row r="1214" spans="2:16" ht="8.25" customHeight="1" x14ac:dyDescent="0.25">
      <c r="D1214" s="487"/>
      <c r="E1214" s="487"/>
      <c r="F1214" s="487"/>
      <c r="G1214" s="487"/>
      <c r="K1214" s="431"/>
      <c r="L1214" s="431"/>
      <c r="M1214" s="431"/>
      <c r="N1214" s="431"/>
    </row>
    <row r="1215" spans="2:16" ht="3" customHeight="1" x14ac:dyDescent="0.25">
      <c r="K1215" s="431"/>
      <c r="L1215" s="431"/>
      <c r="M1215" s="431"/>
      <c r="N1215" s="431"/>
    </row>
    <row r="1216" spans="2:16" ht="10.5" customHeight="1" x14ac:dyDescent="0.25">
      <c r="B1216" s="470" t="s">
        <v>893</v>
      </c>
      <c r="C1216" s="470"/>
      <c r="D1216" s="471" t="s">
        <v>308</v>
      </c>
      <c r="E1216" s="471"/>
      <c r="F1216" s="471"/>
      <c r="G1216" s="471"/>
      <c r="H1216" s="108" t="s">
        <v>211</v>
      </c>
      <c r="I1216" s="472">
        <v>8.39</v>
      </c>
      <c r="J1216" s="472"/>
      <c r="K1216" s="473">
        <v>0</v>
      </c>
      <c r="L1216" s="473"/>
      <c r="M1216" s="473"/>
      <c r="N1216" s="473"/>
      <c r="O1216" s="472">
        <v>0</v>
      </c>
      <c r="P1216" s="472"/>
    </row>
    <row r="1217" spans="2:16" ht="3" customHeight="1" x14ac:dyDescent="0.25">
      <c r="K1217" s="431"/>
      <c r="L1217" s="431"/>
      <c r="M1217" s="431"/>
      <c r="N1217" s="431"/>
    </row>
    <row r="1218" spans="2:16" ht="10.5" customHeight="1" x14ac:dyDescent="0.25">
      <c r="B1218" s="470" t="s">
        <v>894</v>
      </c>
      <c r="C1218" s="470"/>
      <c r="D1218" s="471" t="s">
        <v>825</v>
      </c>
      <c r="E1218" s="471"/>
      <c r="F1218" s="471"/>
      <c r="G1218" s="471"/>
      <c r="H1218" s="108" t="s">
        <v>211</v>
      </c>
      <c r="I1218" s="472">
        <v>1</v>
      </c>
      <c r="J1218" s="472"/>
      <c r="K1218" s="473">
        <v>0</v>
      </c>
      <c r="L1218" s="473"/>
      <c r="M1218" s="473"/>
      <c r="N1218" s="473"/>
      <c r="O1218" s="472">
        <v>0</v>
      </c>
      <c r="P1218" s="472"/>
    </row>
    <row r="1219" spans="2:16" ht="3" customHeight="1" x14ac:dyDescent="0.25">
      <c r="K1219" s="431"/>
      <c r="L1219" s="431"/>
      <c r="M1219" s="431"/>
      <c r="N1219" s="431"/>
    </row>
    <row r="1220" spans="2:16" ht="10.5" customHeight="1" x14ac:dyDescent="0.25">
      <c r="B1220" s="470" t="s">
        <v>895</v>
      </c>
      <c r="C1220" s="470"/>
      <c r="D1220" s="487" t="s">
        <v>730</v>
      </c>
      <c r="E1220" s="487"/>
      <c r="F1220" s="487"/>
      <c r="G1220" s="487"/>
      <c r="H1220" s="108" t="s">
        <v>55</v>
      </c>
      <c r="I1220" s="472">
        <v>2</v>
      </c>
      <c r="J1220" s="472"/>
      <c r="K1220" s="473">
        <v>0</v>
      </c>
      <c r="L1220" s="473"/>
      <c r="M1220" s="473"/>
      <c r="N1220" s="473"/>
      <c r="O1220" s="472">
        <v>0</v>
      </c>
      <c r="P1220" s="472"/>
    </row>
    <row r="1221" spans="2:16" ht="8.25" customHeight="1" x14ac:dyDescent="0.25">
      <c r="D1221" s="487"/>
      <c r="E1221" s="487"/>
      <c r="F1221" s="487"/>
      <c r="G1221" s="487"/>
      <c r="K1221" s="431"/>
      <c r="L1221" s="431"/>
      <c r="M1221" s="431"/>
      <c r="N1221" s="431"/>
    </row>
    <row r="1222" spans="2:16" ht="3" customHeight="1" x14ac:dyDescent="0.25">
      <c r="K1222" s="431"/>
      <c r="L1222" s="431"/>
      <c r="M1222" s="431"/>
      <c r="N1222" s="431"/>
    </row>
    <row r="1223" spans="2:16" ht="10.5" customHeight="1" x14ac:dyDescent="0.25">
      <c r="B1223" s="470" t="s">
        <v>896</v>
      </c>
      <c r="C1223" s="470"/>
      <c r="D1223" s="471" t="s">
        <v>897</v>
      </c>
      <c r="E1223" s="471"/>
      <c r="F1223" s="471"/>
      <c r="G1223" s="471"/>
      <c r="H1223" s="108" t="s">
        <v>55</v>
      </c>
      <c r="I1223" s="472">
        <v>1</v>
      </c>
      <c r="J1223" s="472"/>
      <c r="K1223" s="473">
        <v>0</v>
      </c>
      <c r="L1223" s="473"/>
      <c r="M1223" s="473"/>
      <c r="N1223" s="473"/>
      <c r="O1223" s="472">
        <v>0</v>
      </c>
      <c r="P1223" s="472"/>
    </row>
    <row r="1224" spans="2:16" ht="3" customHeight="1" x14ac:dyDescent="0.25">
      <c r="K1224" s="431"/>
      <c r="L1224" s="431"/>
      <c r="M1224" s="431"/>
      <c r="N1224" s="431"/>
    </row>
    <row r="1225" spans="2:16" ht="10.5" customHeight="1" x14ac:dyDescent="0.25">
      <c r="B1225" s="470" t="s">
        <v>898</v>
      </c>
      <c r="C1225" s="470"/>
      <c r="D1225" s="471" t="s">
        <v>899</v>
      </c>
      <c r="E1225" s="471"/>
      <c r="F1225" s="471"/>
      <c r="G1225" s="471"/>
      <c r="H1225" s="108" t="s">
        <v>55</v>
      </c>
      <c r="I1225" s="472">
        <v>1</v>
      </c>
      <c r="J1225" s="472"/>
      <c r="K1225" s="473">
        <v>0</v>
      </c>
      <c r="L1225" s="473"/>
      <c r="M1225" s="473"/>
      <c r="N1225" s="473"/>
      <c r="O1225" s="472">
        <v>0</v>
      </c>
      <c r="P1225" s="472"/>
    </row>
    <row r="1226" spans="2:16" ht="3" customHeight="1" x14ac:dyDescent="0.25">
      <c r="K1226" s="431"/>
      <c r="L1226" s="431"/>
      <c r="M1226" s="431"/>
      <c r="N1226" s="431"/>
    </row>
    <row r="1227" spans="2:16" ht="10.5" customHeight="1" x14ac:dyDescent="0.25">
      <c r="B1227" s="491" t="s">
        <v>900</v>
      </c>
      <c r="C1227" s="491"/>
      <c r="D1227" s="492" t="s">
        <v>901</v>
      </c>
      <c r="E1227" s="492"/>
      <c r="F1227" s="492"/>
      <c r="G1227" s="492"/>
      <c r="K1227" s="431"/>
      <c r="L1227" s="431"/>
      <c r="M1227" s="431"/>
      <c r="N1227" s="431"/>
      <c r="O1227" s="493">
        <v>0</v>
      </c>
      <c r="P1227" s="493"/>
    </row>
    <row r="1228" spans="2:16" ht="3" customHeight="1" x14ac:dyDescent="0.25">
      <c r="K1228" s="431"/>
      <c r="L1228" s="431"/>
      <c r="M1228" s="431"/>
      <c r="N1228" s="431"/>
    </row>
    <row r="1229" spans="2:16" ht="10.5" customHeight="1" x14ac:dyDescent="0.25">
      <c r="B1229" s="470" t="s">
        <v>902</v>
      </c>
      <c r="C1229" s="470"/>
      <c r="D1229" s="487" t="s">
        <v>367</v>
      </c>
      <c r="E1229" s="487"/>
      <c r="F1229" s="487"/>
      <c r="G1229" s="487"/>
      <c r="H1229" s="108" t="s">
        <v>211</v>
      </c>
      <c r="I1229" s="472">
        <v>8.39</v>
      </c>
      <c r="J1229" s="472"/>
      <c r="K1229" s="473">
        <v>0</v>
      </c>
      <c r="L1229" s="473"/>
      <c r="M1229" s="473"/>
      <c r="N1229" s="473"/>
      <c r="O1229" s="472">
        <v>0</v>
      </c>
      <c r="P1229" s="472"/>
    </row>
    <row r="1230" spans="2:16" ht="8.25" customHeight="1" x14ac:dyDescent="0.25">
      <c r="D1230" s="487"/>
      <c r="E1230" s="487"/>
      <c r="F1230" s="487"/>
      <c r="G1230" s="487"/>
      <c r="K1230" s="431"/>
      <c r="L1230" s="431"/>
      <c r="M1230" s="431"/>
      <c r="N1230" s="431"/>
    </row>
    <row r="1231" spans="2:16" ht="3" customHeight="1" x14ac:dyDescent="0.25">
      <c r="K1231" s="431"/>
      <c r="L1231" s="431"/>
      <c r="M1231" s="431"/>
      <c r="N1231" s="431"/>
    </row>
    <row r="1232" spans="2:16" ht="10.5" customHeight="1" x14ac:dyDescent="0.25">
      <c r="B1232" s="470" t="s">
        <v>903</v>
      </c>
      <c r="C1232" s="470"/>
      <c r="D1232" s="471" t="s">
        <v>308</v>
      </c>
      <c r="E1232" s="471"/>
      <c r="F1232" s="471"/>
      <c r="G1232" s="471"/>
      <c r="H1232" s="108" t="s">
        <v>211</v>
      </c>
      <c r="I1232" s="472">
        <v>8.39</v>
      </c>
      <c r="J1232" s="472"/>
      <c r="K1232" s="473">
        <v>0</v>
      </c>
      <c r="L1232" s="473"/>
      <c r="M1232" s="473"/>
      <c r="N1232" s="473"/>
      <c r="O1232" s="472">
        <v>0</v>
      </c>
      <c r="P1232" s="472"/>
    </row>
    <row r="1233" spans="2:16" ht="3" customHeight="1" x14ac:dyDescent="0.25">
      <c r="K1233" s="431"/>
      <c r="L1233" s="431"/>
      <c r="M1233" s="431"/>
      <c r="N1233" s="431"/>
    </row>
    <row r="1234" spans="2:16" ht="10.5" customHeight="1" x14ac:dyDescent="0.25">
      <c r="B1234" s="470" t="s">
        <v>904</v>
      </c>
      <c r="C1234" s="470"/>
      <c r="D1234" s="471" t="s">
        <v>825</v>
      </c>
      <c r="E1234" s="471"/>
      <c r="F1234" s="471"/>
      <c r="G1234" s="471"/>
      <c r="H1234" s="108" t="s">
        <v>211</v>
      </c>
      <c r="I1234" s="472">
        <v>1</v>
      </c>
      <c r="J1234" s="472"/>
      <c r="K1234" s="473">
        <v>0</v>
      </c>
      <c r="L1234" s="473"/>
      <c r="M1234" s="473"/>
      <c r="N1234" s="473"/>
      <c r="O1234" s="472">
        <v>0</v>
      </c>
      <c r="P1234" s="472"/>
    </row>
    <row r="1235" spans="2:16" ht="3" customHeight="1" x14ac:dyDescent="0.25">
      <c r="K1235" s="431"/>
      <c r="L1235" s="431"/>
      <c r="M1235" s="431"/>
      <c r="N1235" s="431"/>
    </row>
    <row r="1236" spans="2:16" ht="10.5" customHeight="1" x14ac:dyDescent="0.25">
      <c r="B1236" s="470" t="s">
        <v>905</v>
      </c>
      <c r="C1236" s="470"/>
      <c r="D1236" s="487" t="s">
        <v>730</v>
      </c>
      <c r="E1236" s="487"/>
      <c r="F1236" s="487"/>
      <c r="G1236" s="487"/>
      <c r="H1236" s="108" t="s">
        <v>55</v>
      </c>
      <c r="I1236" s="472">
        <v>2</v>
      </c>
      <c r="J1236" s="472"/>
      <c r="K1236" s="473">
        <v>0</v>
      </c>
      <c r="L1236" s="473"/>
      <c r="M1236" s="473"/>
      <c r="N1236" s="473"/>
      <c r="O1236" s="472">
        <v>0</v>
      </c>
      <c r="P1236" s="472"/>
    </row>
    <row r="1237" spans="2:16" ht="8.25" customHeight="1" x14ac:dyDescent="0.25">
      <c r="D1237" s="487"/>
      <c r="E1237" s="487"/>
      <c r="F1237" s="487"/>
      <c r="G1237" s="487"/>
      <c r="K1237" s="431"/>
      <c r="L1237" s="431"/>
      <c r="M1237" s="431"/>
      <c r="N1237" s="431"/>
    </row>
    <row r="1238" spans="2:16" ht="3" customHeight="1" x14ac:dyDescent="0.25">
      <c r="K1238" s="431"/>
      <c r="L1238" s="431"/>
      <c r="M1238" s="431"/>
      <c r="N1238" s="431">
        <v>0</v>
      </c>
    </row>
    <row r="1239" spans="2:16" ht="10.5" customHeight="1" x14ac:dyDescent="0.25">
      <c r="B1239" s="470" t="s">
        <v>906</v>
      </c>
      <c r="C1239" s="470"/>
      <c r="D1239" s="471" t="s">
        <v>897</v>
      </c>
      <c r="E1239" s="471"/>
      <c r="F1239" s="471"/>
      <c r="G1239" s="471"/>
      <c r="H1239" s="108" t="s">
        <v>55</v>
      </c>
      <c r="I1239" s="472">
        <v>1</v>
      </c>
      <c r="J1239" s="472"/>
      <c r="K1239" s="473">
        <v>0</v>
      </c>
      <c r="L1239" s="473"/>
      <c r="M1239" s="473"/>
      <c r="N1239" s="473"/>
      <c r="O1239" s="472">
        <v>0</v>
      </c>
      <c r="P1239" s="472"/>
    </row>
    <row r="1240" spans="2:16" ht="3" customHeight="1" x14ac:dyDescent="0.25">
      <c r="K1240" s="431"/>
      <c r="L1240" s="431"/>
      <c r="M1240" s="431"/>
      <c r="N1240" s="431"/>
    </row>
    <row r="1241" spans="2:16" ht="10.5" customHeight="1" x14ac:dyDescent="0.25">
      <c r="B1241" s="470" t="s">
        <v>907</v>
      </c>
      <c r="C1241" s="470"/>
      <c r="D1241" s="471" t="s">
        <v>899</v>
      </c>
      <c r="E1241" s="471"/>
      <c r="F1241" s="471"/>
      <c r="G1241" s="471"/>
      <c r="H1241" s="108" t="s">
        <v>55</v>
      </c>
      <c r="I1241" s="472">
        <v>1</v>
      </c>
      <c r="J1241" s="472"/>
      <c r="K1241" s="473">
        <v>0</v>
      </c>
      <c r="L1241" s="473"/>
      <c r="M1241" s="473"/>
      <c r="N1241" s="473"/>
      <c r="O1241" s="472">
        <v>0</v>
      </c>
      <c r="P1241" s="472"/>
    </row>
    <row r="1242" spans="2:16" ht="3" customHeight="1" x14ac:dyDescent="0.25">
      <c r="K1242" s="431"/>
      <c r="L1242" s="431"/>
      <c r="M1242" s="431"/>
      <c r="N1242" s="431"/>
    </row>
    <row r="1243" spans="2:16" ht="10.5" customHeight="1" x14ac:dyDescent="0.25">
      <c r="B1243" s="491" t="s">
        <v>908</v>
      </c>
      <c r="C1243" s="491"/>
      <c r="D1243" s="492" t="s">
        <v>909</v>
      </c>
      <c r="E1243" s="492"/>
      <c r="F1243" s="492"/>
      <c r="G1243" s="492"/>
      <c r="K1243" s="431"/>
      <c r="L1243" s="431"/>
      <c r="M1243" s="431"/>
      <c r="N1243" s="431"/>
      <c r="O1243" s="493">
        <v>0</v>
      </c>
      <c r="P1243" s="493"/>
    </row>
    <row r="1244" spans="2:16" ht="3" customHeight="1" x14ac:dyDescent="0.25">
      <c r="K1244" s="431"/>
      <c r="L1244" s="431"/>
      <c r="M1244" s="431"/>
      <c r="N1244" s="431"/>
    </row>
    <row r="1245" spans="2:16" ht="10.5" customHeight="1" x14ac:dyDescent="0.25">
      <c r="B1245" s="470" t="s">
        <v>910</v>
      </c>
      <c r="C1245" s="470"/>
      <c r="D1245" s="487" t="s">
        <v>367</v>
      </c>
      <c r="E1245" s="487"/>
      <c r="F1245" s="487"/>
      <c r="G1245" s="487"/>
      <c r="H1245" s="108" t="s">
        <v>211</v>
      </c>
      <c r="I1245" s="472">
        <v>8.39</v>
      </c>
      <c r="J1245" s="472"/>
      <c r="K1245" s="473">
        <v>0</v>
      </c>
      <c r="L1245" s="473"/>
      <c r="M1245" s="473"/>
      <c r="N1245" s="473"/>
      <c r="O1245" s="472">
        <v>0</v>
      </c>
      <c r="P1245" s="472"/>
    </row>
    <row r="1246" spans="2:16" ht="8.25" customHeight="1" x14ac:dyDescent="0.25">
      <c r="D1246" s="487"/>
      <c r="E1246" s="487"/>
      <c r="F1246" s="487"/>
      <c r="G1246" s="487"/>
      <c r="K1246" s="431"/>
      <c r="L1246" s="431"/>
      <c r="M1246" s="431"/>
      <c r="N1246" s="431"/>
    </row>
    <row r="1247" spans="2:16" ht="3" customHeight="1" x14ac:dyDescent="0.25">
      <c r="K1247" s="431"/>
      <c r="L1247" s="431"/>
      <c r="M1247" s="431"/>
      <c r="N1247" s="431"/>
    </row>
    <row r="1248" spans="2:16" ht="10.5" customHeight="1" x14ac:dyDescent="0.25">
      <c r="B1248" s="470" t="s">
        <v>911</v>
      </c>
      <c r="C1248" s="470"/>
      <c r="D1248" s="471" t="s">
        <v>308</v>
      </c>
      <c r="E1248" s="471"/>
      <c r="F1248" s="471"/>
      <c r="G1248" s="471"/>
      <c r="H1248" s="108" t="s">
        <v>211</v>
      </c>
      <c r="I1248" s="472">
        <v>8.39</v>
      </c>
      <c r="J1248" s="472"/>
      <c r="K1248" s="473">
        <v>0</v>
      </c>
      <c r="L1248" s="473"/>
      <c r="M1248" s="473"/>
      <c r="N1248" s="473"/>
      <c r="O1248" s="472">
        <v>0</v>
      </c>
      <c r="P1248" s="472"/>
    </row>
    <row r="1249" spans="2:16" ht="3" customHeight="1" x14ac:dyDescent="0.25">
      <c r="K1249" s="431"/>
      <c r="L1249" s="431"/>
      <c r="M1249" s="431"/>
      <c r="N1249" s="431"/>
    </row>
    <row r="1250" spans="2:16" ht="10.5" customHeight="1" x14ac:dyDescent="0.25">
      <c r="B1250" s="470" t="s">
        <v>912</v>
      </c>
      <c r="C1250" s="470"/>
      <c r="D1250" s="471" t="s">
        <v>825</v>
      </c>
      <c r="E1250" s="471"/>
      <c r="F1250" s="471"/>
      <c r="G1250" s="471"/>
      <c r="H1250" s="108" t="s">
        <v>211</v>
      </c>
      <c r="I1250" s="472">
        <v>1</v>
      </c>
      <c r="J1250" s="472"/>
      <c r="K1250" s="473">
        <v>0</v>
      </c>
      <c r="L1250" s="473"/>
      <c r="M1250" s="473"/>
      <c r="N1250" s="473"/>
      <c r="O1250" s="472">
        <v>0</v>
      </c>
      <c r="P1250" s="472"/>
    </row>
    <row r="1251" spans="2:16" ht="3" customHeight="1" x14ac:dyDescent="0.25">
      <c r="K1251" s="431"/>
      <c r="L1251" s="431"/>
      <c r="M1251" s="431"/>
      <c r="N1251" s="431"/>
    </row>
    <row r="1252" spans="2:16" ht="10.5" customHeight="1" x14ac:dyDescent="0.25">
      <c r="B1252" s="470" t="s">
        <v>913</v>
      </c>
      <c r="C1252" s="470"/>
      <c r="D1252" s="487" t="s">
        <v>730</v>
      </c>
      <c r="E1252" s="487"/>
      <c r="F1252" s="487"/>
      <c r="G1252" s="487"/>
      <c r="H1252" s="108" t="s">
        <v>55</v>
      </c>
      <c r="I1252" s="472">
        <v>2</v>
      </c>
      <c r="J1252" s="472"/>
      <c r="K1252" s="473">
        <v>0</v>
      </c>
      <c r="L1252" s="473"/>
      <c r="M1252" s="473"/>
      <c r="N1252" s="473"/>
      <c r="O1252" s="472">
        <v>0</v>
      </c>
      <c r="P1252" s="472"/>
    </row>
    <row r="1253" spans="2:16" ht="8.25" customHeight="1" x14ac:dyDescent="0.25">
      <c r="D1253" s="487"/>
      <c r="E1253" s="487"/>
      <c r="F1253" s="487"/>
      <c r="G1253" s="487"/>
      <c r="K1253" s="431"/>
      <c r="L1253" s="431"/>
      <c r="M1253" s="431"/>
      <c r="N1253" s="431"/>
    </row>
    <row r="1254" spans="2:16" ht="3" customHeight="1" x14ac:dyDescent="0.25">
      <c r="K1254" s="431"/>
      <c r="L1254" s="431"/>
      <c r="M1254" s="431"/>
      <c r="N1254" s="431"/>
    </row>
    <row r="1255" spans="2:16" ht="10.5" customHeight="1" x14ac:dyDescent="0.25">
      <c r="B1255" s="470" t="s">
        <v>914</v>
      </c>
      <c r="C1255" s="470"/>
      <c r="D1255" s="471" t="s">
        <v>897</v>
      </c>
      <c r="E1255" s="471"/>
      <c r="F1255" s="471"/>
      <c r="G1255" s="471"/>
      <c r="H1255" s="108" t="s">
        <v>55</v>
      </c>
      <c r="I1255" s="472">
        <v>1</v>
      </c>
      <c r="J1255" s="472"/>
      <c r="K1255" s="473">
        <v>0</v>
      </c>
      <c r="L1255" s="473"/>
      <c r="M1255" s="473"/>
      <c r="N1255" s="473"/>
      <c r="O1255" s="472">
        <v>0</v>
      </c>
      <c r="P1255" s="472"/>
    </row>
    <row r="1256" spans="2:16" ht="3" customHeight="1" x14ac:dyDescent="0.25">
      <c r="K1256" s="431"/>
      <c r="L1256" s="431"/>
      <c r="M1256" s="431"/>
      <c r="N1256" s="431"/>
    </row>
    <row r="1257" spans="2:16" ht="10.5" customHeight="1" x14ac:dyDescent="0.25">
      <c r="B1257" s="470" t="s">
        <v>915</v>
      </c>
      <c r="C1257" s="470"/>
      <c r="D1257" s="471" t="s">
        <v>899</v>
      </c>
      <c r="E1257" s="471"/>
      <c r="F1257" s="471"/>
      <c r="G1257" s="471"/>
      <c r="H1257" s="108" t="s">
        <v>55</v>
      </c>
      <c r="I1257" s="472">
        <v>1</v>
      </c>
      <c r="J1257" s="472"/>
      <c r="K1257" s="473">
        <v>0</v>
      </c>
      <c r="L1257" s="473"/>
      <c r="M1257" s="473"/>
      <c r="N1257" s="473"/>
      <c r="O1257" s="472">
        <v>0</v>
      </c>
      <c r="P1257" s="472"/>
    </row>
    <row r="1258" spans="2:16" ht="3" customHeight="1" x14ac:dyDescent="0.25">
      <c r="K1258" s="431"/>
      <c r="L1258" s="431"/>
      <c r="M1258" s="431"/>
      <c r="N1258" s="431"/>
    </row>
    <row r="1259" spans="2:16" ht="10.5" customHeight="1" x14ac:dyDescent="0.25">
      <c r="B1259" s="491" t="s">
        <v>916</v>
      </c>
      <c r="C1259" s="491"/>
      <c r="D1259" s="492" t="s">
        <v>917</v>
      </c>
      <c r="E1259" s="492"/>
      <c r="F1259" s="492"/>
      <c r="G1259" s="492"/>
      <c r="K1259" s="431"/>
      <c r="L1259" s="431"/>
      <c r="M1259" s="431"/>
      <c r="N1259" s="431"/>
      <c r="O1259" s="493">
        <v>0</v>
      </c>
      <c r="P1259" s="493"/>
    </row>
    <row r="1260" spans="2:16" ht="3" customHeight="1" x14ac:dyDescent="0.25">
      <c r="K1260" s="431"/>
      <c r="L1260" s="431"/>
      <c r="M1260" s="431"/>
      <c r="N1260" s="431"/>
    </row>
    <row r="1261" spans="2:16" ht="10.5" customHeight="1" x14ac:dyDescent="0.25">
      <c r="B1261" s="470" t="s">
        <v>918</v>
      </c>
      <c r="C1261" s="470"/>
      <c r="D1261" s="487" t="s">
        <v>367</v>
      </c>
      <c r="E1261" s="487"/>
      <c r="F1261" s="487"/>
      <c r="G1261" s="487"/>
      <c r="H1261" s="108" t="s">
        <v>211</v>
      </c>
      <c r="I1261" s="472">
        <v>20.5</v>
      </c>
      <c r="J1261" s="472"/>
      <c r="K1261" s="473">
        <v>0</v>
      </c>
      <c r="L1261" s="473"/>
      <c r="M1261" s="473"/>
      <c r="N1261" s="473"/>
      <c r="O1261" s="472">
        <v>0</v>
      </c>
      <c r="P1261" s="472"/>
    </row>
    <row r="1262" spans="2:16" ht="8.25" customHeight="1" x14ac:dyDescent="0.25">
      <c r="D1262" s="487"/>
      <c r="E1262" s="487"/>
      <c r="F1262" s="487"/>
      <c r="G1262" s="487"/>
      <c r="K1262" s="431"/>
      <c r="L1262" s="431"/>
      <c r="M1262" s="431"/>
      <c r="N1262" s="431"/>
    </row>
    <row r="1263" spans="2:16" ht="3" customHeight="1" x14ac:dyDescent="0.25">
      <c r="K1263" s="431"/>
      <c r="L1263" s="431"/>
      <c r="M1263" s="431"/>
      <c r="N1263" s="431"/>
    </row>
    <row r="1264" spans="2:16" ht="10.5" customHeight="1" x14ac:dyDescent="0.25">
      <c r="B1264" s="470" t="s">
        <v>919</v>
      </c>
      <c r="C1264" s="470"/>
      <c r="D1264" s="471" t="s">
        <v>308</v>
      </c>
      <c r="E1264" s="471"/>
      <c r="F1264" s="471"/>
      <c r="G1264" s="471"/>
      <c r="H1264" s="108" t="s">
        <v>211</v>
      </c>
      <c r="I1264" s="472">
        <v>20.5</v>
      </c>
      <c r="J1264" s="472"/>
      <c r="K1264" s="473">
        <v>0</v>
      </c>
      <c r="L1264" s="473"/>
      <c r="M1264" s="473"/>
      <c r="N1264" s="473"/>
      <c r="O1264" s="472">
        <v>0</v>
      </c>
      <c r="P1264" s="472"/>
    </row>
    <row r="1265" spans="2:16" ht="10.5" customHeight="1" x14ac:dyDescent="0.25">
      <c r="B1265" s="470" t="s">
        <v>920</v>
      </c>
      <c r="C1265" s="470"/>
      <c r="D1265" s="471" t="s">
        <v>356</v>
      </c>
      <c r="E1265" s="471"/>
      <c r="F1265" s="471"/>
      <c r="G1265" s="471"/>
      <c r="H1265" s="108" t="s">
        <v>211</v>
      </c>
      <c r="I1265" s="472">
        <v>0.5</v>
      </c>
      <c r="J1265" s="472"/>
      <c r="K1265" s="473">
        <v>0</v>
      </c>
      <c r="L1265" s="473"/>
      <c r="M1265" s="473"/>
      <c r="N1265" s="473"/>
      <c r="O1265" s="472">
        <v>0</v>
      </c>
      <c r="P1265" s="472"/>
    </row>
    <row r="1266" spans="2:16" ht="3" customHeight="1" x14ac:dyDescent="0.25">
      <c r="K1266" s="431"/>
      <c r="L1266" s="431"/>
      <c r="M1266" s="431"/>
      <c r="N1266" s="431"/>
    </row>
    <row r="1267" spans="2:16" ht="10.5" customHeight="1" x14ac:dyDescent="0.25">
      <c r="B1267" s="470" t="s">
        <v>921</v>
      </c>
      <c r="C1267" s="470"/>
      <c r="D1267" s="471" t="s">
        <v>375</v>
      </c>
      <c r="E1267" s="471"/>
      <c r="F1267" s="471"/>
      <c r="G1267" s="471"/>
      <c r="H1267" s="108" t="s">
        <v>55</v>
      </c>
      <c r="I1267" s="472">
        <v>4</v>
      </c>
      <c r="J1267" s="472"/>
      <c r="K1267" s="473">
        <v>0</v>
      </c>
      <c r="L1267" s="473"/>
      <c r="M1267" s="473"/>
      <c r="N1267" s="473"/>
      <c r="O1267" s="472">
        <v>0</v>
      </c>
      <c r="P1267" s="472"/>
    </row>
    <row r="1268" spans="2:16" ht="3" customHeight="1" x14ac:dyDescent="0.25">
      <c r="K1268" s="431"/>
      <c r="L1268" s="431"/>
      <c r="M1268" s="431"/>
      <c r="N1268" s="431"/>
    </row>
    <row r="1269" spans="2:16" ht="10.5" customHeight="1" x14ac:dyDescent="0.25">
      <c r="B1269" s="470" t="s">
        <v>922</v>
      </c>
      <c r="C1269" s="470"/>
      <c r="D1269" s="471" t="s">
        <v>403</v>
      </c>
      <c r="E1269" s="471"/>
      <c r="F1269" s="471"/>
      <c r="G1269" s="471"/>
      <c r="H1269" s="108" t="s">
        <v>55</v>
      </c>
      <c r="I1269" s="472">
        <v>1</v>
      </c>
      <c r="J1269" s="472"/>
      <c r="K1269" s="473">
        <v>0</v>
      </c>
      <c r="L1269" s="473"/>
      <c r="M1269" s="473"/>
      <c r="N1269" s="473"/>
      <c r="O1269" s="472">
        <v>0</v>
      </c>
      <c r="P1269" s="472"/>
    </row>
    <row r="1270" spans="2:16" ht="3" customHeight="1" x14ac:dyDescent="0.25">
      <c r="K1270" s="431"/>
      <c r="L1270" s="431"/>
      <c r="M1270" s="431"/>
      <c r="N1270" s="431"/>
    </row>
    <row r="1271" spans="2:16" ht="10.5" customHeight="1" x14ac:dyDescent="0.25">
      <c r="B1271" s="470" t="s">
        <v>923</v>
      </c>
      <c r="C1271" s="470"/>
      <c r="D1271" s="471" t="s">
        <v>405</v>
      </c>
      <c r="E1271" s="471"/>
      <c r="F1271" s="471"/>
      <c r="G1271" s="471"/>
      <c r="H1271" s="108" t="s">
        <v>55</v>
      </c>
      <c r="I1271" s="472">
        <v>1</v>
      </c>
      <c r="J1271" s="472"/>
      <c r="K1271" s="473">
        <v>0</v>
      </c>
      <c r="L1271" s="473"/>
      <c r="M1271" s="473"/>
      <c r="N1271" s="473"/>
      <c r="O1271" s="472">
        <v>0</v>
      </c>
      <c r="P1271" s="472"/>
    </row>
    <row r="1272" spans="2:16" ht="3" customHeight="1" x14ac:dyDescent="0.25">
      <c r="K1272" s="431"/>
      <c r="L1272" s="431"/>
      <c r="M1272" s="431"/>
      <c r="N1272" s="431"/>
    </row>
    <row r="1273" spans="2:16" ht="10.5" customHeight="1" x14ac:dyDescent="0.25">
      <c r="B1273" s="470" t="s">
        <v>924</v>
      </c>
      <c r="C1273" s="470"/>
      <c r="D1273" s="471" t="s">
        <v>407</v>
      </c>
      <c r="E1273" s="471"/>
      <c r="F1273" s="471"/>
      <c r="G1273" s="471"/>
      <c r="H1273" s="108" t="s">
        <v>55</v>
      </c>
      <c r="I1273" s="472">
        <v>1</v>
      </c>
      <c r="J1273" s="472"/>
      <c r="K1273" s="473">
        <v>0</v>
      </c>
      <c r="L1273" s="473"/>
      <c r="M1273" s="473"/>
      <c r="N1273" s="473"/>
      <c r="O1273" s="472">
        <v>0</v>
      </c>
      <c r="P1273" s="472"/>
    </row>
    <row r="1274" spans="2:16" ht="3" customHeight="1" x14ac:dyDescent="0.25">
      <c r="K1274" s="431"/>
      <c r="L1274" s="431"/>
      <c r="M1274" s="431"/>
      <c r="N1274" s="431"/>
    </row>
    <row r="1275" spans="2:16" ht="10.5" customHeight="1" x14ac:dyDescent="0.25">
      <c r="B1275" s="484" t="s">
        <v>925</v>
      </c>
      <c r="C1275" s="484"/>
      <c r="D1275" s="485" t="s">
        <v>926</v>
      </c>
      <c r="E1275" s="485"/>
      <c r="F1275" s="485"/>
      <c r="G1275" s="485"/>
      <c r="K1275" s="431"/>
      <c r="L1275" s="431"/>
      <c r="M1275" s="431"/>
      <c r="N1275" s="431"/>
      <c r="O1275" s="486">
        <v>0</v>
      </c>
      <c r="P1275" s="486"/>
    </row>
    <row r="1276" spans="2:16" ht="3" customHeight="1" x14ac:dyDescent="0.25">
      <c r="K1276" s="431"/>
      <c r="L1276" s="431"/>
      <c r="M1276" s="431"/>
      <c r="N1276" s="431"/>
    </row>
    <row r="1277" spans="2:16" ht="10.5" customHeight="1" x14ac:dyDescent="0.25">
      <c r="B1277" s="491" t="s">
        <v>927</v>
      </c>
      <c r="C1277" s="491"/>
      <c r="D1277" s="492" t="s">
        <v>928</v>
      </c>
      <c r="E1277" s="492"/>
      <c r="F1277" s="492"/>
      <c r="G1277" s="492"/>
      <c r="K1277" s="431"/>
      <c r="L1277" s="431"/>
      <c r="M1277" s="431"/>
      <c r="N1277" s="431"/>
      <c r="O1277" s="493">
        <v>0</v>
      </c>
      <c r="P1277" s="493"/>
    </row>
    <row r="1278" spans="2:16" ht="3" customHeight="1" x14ac:dyDescent="0.25">
      <c r="K1278" s="431"/>
      <c r="L1278" s="431"/>
      <c r="M1278" s="431"/>
      <c r="N1278" s="431"/>
    </row>
    <row r="1279" spans="2:16" ht="10.5" customHeight="1" x14ac:dyDescent="0.25">
      <c r="B1279" s="470" t="s">
        <v>929</v>
      </c>
      <c r="C1279" s="470"/>
      <c r="D1279" s="487" t="s">
        <v>367</v>
      </c>
      <c r="E1279" s="487"/>
      <c r="F1279" s="487"/>
      <c r="G1279" s="487"/>
      <c r="H1279" s="108" t="s">
        <v>211</v>
      </c>
      <c r="I1279" s="472">
        <v>19.62</v>
      </c>
      <c r="J1279" s="472"/>
      <c r="K1279" s="473">
        <v>0</v>
      </c>
      <c r="L1279" s="473"/>
      <c r="M1279" s="473"/>
      <c r="N1279" s="473"/>
      <c r="O1279" s="472">
        <v>0</v>
      </c>
      <c r="P1279" s="472"/>
    </row>
    <row r="1280" spans="2:16" ht="8.25" customHeight="1" x14ac:dyDescent="0.25">
      <c r="D1280" s="487"/>
      <c r="E1280" s="487"/>
      <c r="F1280" s="487"/>
      <c r="G1280" s="487"/>
      <c r="K1280" s="431"/>
      <c r="L1280" s="431"/>
      <c r="M1280" s="431"/>
      <c r="N1280" s="431"/>
    </row>
    <row r="1281" spans="2:16" ht="3" customHeight="1" x14ac:dyDescent="0.25">
      <c r="K1281" s="431"/>
      <c r="L1281" s="431"/>
      <c r="M1281" s="431"/>
      <c r="N1281" s="431"/>
    </row>
    <row r="1282" spans="2:16" ht="10.5" customHeight="1" x14ac:dyDescent="0.25">
      <c r="B1282" s="470" t="s">
        <v>930</v>
      </c>
      <c r="C1282" s="470"/>
      <c r="D1282" s="471" t="s">
        <v>308</v>
      </c>
      <c r="E1282" s="471"/>
      <c r="F1282" s="471"/>
      <c r="G1282" s="471"/>
      <c r="H1282" s="108" t="s">
        <v>211</v>
      </c>
      <c r="I1282" s="472">
        <v>19.62</v>
      </c>
      <c r="J1282" s="472"/>
      <c r="K1282" s="473">
        <v>0</v>
      </c>
      <c r="L1282" s="473"/>
      <c r="M1282" s="473"/>
      <c r="N1282" s="473"/>
      <c r="O1282" s="472">
        <v>0</v>
      </c>
      <c r="P1282" s="472"/>
    </row>
    <row r="1283" spans="2:16" ht="3" customHeight="1" x14ac:dyDescent="0.25">
      <c r="K1283" s="431"/>
      <c r="L1283" s="431"/>
      <c r="M1283" s="431"/>
      <c r="N1283" s="431"/>
    </row>
    <row r="1284" spans="2:16" ht="10.5" customHeight="1" x14ac:dyDescent="0.25">
      <c r="B1284" s="470" t="s">
        <v>931</v>
      </c>
      <c r="C1284" s="470"/>
      <c r="D1284" s="471" t="s">
        <v>356</v>
      </c>
      <c r="E1284" s="471"/>
      <c r="F1284" s="471"/>
      <c r="G1284" s="471"/>
      <c r="H1284" s="108" t="s">
        <v>211</v>
      </c>
      <c r="I1284" s="472">
        <v>1</v>
      </c>
      <c r="J1284" s="472"/>
      <c r="K1284" s="473">
        <v>0</v>
      </c>
      <c r="L1284" s="473"/>
      <c r="M1284" s="473"/>
      <c r="N1284" s="473"/>
      <c r="O1284" s="472">
        <v>0</v>
      </c>
      <c r="P1284" s="472"/>
    </row>
    <row r="1285" spans="2:16" ht="3" customHeight="1" x14ac:dyDescent="0.25">
      <c r="K1285" s="431"/>
      <c r="L1285" s="431"/>
      <c r="M1285" s="431"/>
      <c r="N1285" s="431"/>
    </row>
    <row r="1286" spans="2:16" ht="10.5" customHeight="1" x14ac:dyDescent="0.25">
      <c r="B1286" s="470" t="s">
        <v>932</v>
      </c>
      <c r="C1286" s="470"/>
      <c r="D1286" s="487" t="s">
        <v>730</v>
      </c>
      <c r="E1286" s="487"/>
      <c r="F1286" s="487"/>
      <c r="G1286" s="487"/>
      <c r="H1286" s="108" t="s">
        <v>55</v>
      </c>
      <c r="I1286" s="472">
        <v>2</v>
      </c>
      <c r="J1286" s="472"/>
      <c r="K1286" s="473">
        <v>0</v>
      </c>
      <c r="L1286" s="473"/>
      <c r="M1286" s="473"/>
      <c r="N1286" s="473"/>
      <c r="O1286" s="472">
        <v>0</v>
      </c>
      <c r="P1286" s="472"/>
    </row>
    <row r="1287" spans="2:16" ht="8.25" customHeight="1" x14ac:dyDescent="0.25">
      <c r="D1287" s="487"/>
      <c r="E1287" s="487"/>
      <c r="F1287" s="487"/>
      <c r="G1287" s="487"/>
      <c r="K1287" s="431"/>
      <c r="L1287" s="431"/>
      <c r="M1287" s="431"/>
      <c r="N1287" s="431"/>
    </row>
    <row r="1288" spans="2:16" ht="3" customHeight="1" x14ac:dyDescent="0.25">
      <c r="K1288" s="431"/>
      <c r="L1288" s="431"/>
      <c r="M1288" s="431"/>
      <c r="N1288" s="431"/>
    </row>
    <row r="1289" spans="2:16" ht="10.5" customHeight="1" x14ac:dyDescent="0.25">
      <c r="B1289" s="470" t="s">
        <v>933</v>
      </c>
      <c r="C1289" s="470"/>
      <c r="D1289" s="471" t="s">
        <v>375</v>
      </c>
      <c r="E1289" s="471"/>
      <c r="F1289" s="471"/>
      <c r="G1289" s="471"/>
      <c r="H1289" s="108" t="s">
        <v>55</v>
      </c>
      <c r="I1289" s="472">
        <v>2</v>
      </c>
      <c r="J1289" s="472"/>
      <c r="K1289" s="473">
        <v>0</v>
      </c>
      <c r="L1289" s="473"/>
      <c r="M1289" s="473"/>
      <c r="N1289" s="473"/>
      <c r="O1289" s="472">
        <v>0</v>
      </c>
      <c r="P1289" s="472"/>
    </row>
    <row r="1290" spans="2:16" ht="3" customHeight="1" x14ac:dyDescent="0.25">
      <c r="K1290" s="431"/>
      <c r="L1290" s="431"/>
      <c r="M1290" s="431"/>
      <c r="N1290" s="431"/>
    </row>
    <row r="1291" spans="2:16" ht="10.5" customHeight="1" x14ac:dyDescent="0.25">
      <c r="B1291" s="470" t="s">
        <v>934</v>
      </c>
      <c r="C1291" s="470"/>
      <c r="D1291" s="471" t="s">
        <v>387</v>
      </c>
      <c r="E1291" s="471"/>
      <c r="F1291" s="471"/>
      <c r="G1291" s="471"/>
      <c r="H1291" s="108" t="s">
        <v>211</v>
      </c>
      <c r="I1291" s="472">
        <v>12</v>
      </c>
      <c r="J1291" s="472"/>
      <c r="K1291" s="473">
        <v>0</v>
      </c>
      <c r="L1291" s="473"/>
      <c r="M1291" s="473"/>
      <c r="N1291" s="473"/>
      <c r="O1291" s="472">
        <v>0</v>
      </c>
      <c r="P1291" s="472"/>
    </row>
    <row r="1292" spans="2:16" ht="3" customHeight="1" x14ac:dyDescent="0.25">
      <c r="K1292" s="431"/>
      <c r="L1292" s="431"/>
      <c r="M1292" s="431"/>
      <c r="N1292" s="431"/>
    </row>
    <row r="1293" spans="2:16" ht="10.5" customHeight="1" x14ac:dyDescent="0.25">
      <c r="B1293" s="491" t="s">
        <v>935</v>
      </c>
      <c r="C1293" s="491"/>
      <c r="D1293" s="492" t="s">
        <v>936</v>
      </c>
      <c r="E1293" s="492"/>
      <c r="F1293" s="492"/>
      <c r="G1293" s="492"/>
      <c r="K1293" s="431"/>
      <c r="L1293" s="431"/>
      <c r="M1293" s="431"/>
      <c r="N1293" s="431"/>
      <c r="O1293" s="493">
        <v>0</v>
      </c>
      <c r="P1293" s="493"/>
    </row>
    <row r="1294" spans="2:16" ht="3" customHeight="1" x14ac:dyDescent="0.25">
      <c r="K1294" s="431"/>
      <c r="L1294" s="431"/>
      <c r="M1294" s="431"/>
      <c r="N1294" s="431"/>
    </row>
    <row r="1295" spans="2:16" ht="10.5" customHeight="1" x14ac:dyDescent="0.25">
      <c r="B1295" s="470" t="s">
        <v>937</v>
      </c>
      <c r="C1295" s="470"/>
      <c r="D1295" s="487" t="s">
        <v>367</v>
      </c>
      <c r="E1295" s="487"/>
      <c r="F1295" s="487"/>
      <c r="G1295" s="487"/>
      <c r="H1295" s="108" t="s">
        <v>211</v>
      </c>
      <c r="I1295" s="472">
        <v>23.43</v>
      </c>
      <c r="J1295" s="472"/>
      <c r="K1295" s="473">
        <v>0</v>
      </c>
      <c r="L1295" s="473"/>
      <c r="M1295" s="473"/>
      <c r="N1295" s="473"/>
      <c r="O1295" s="472">
        <v>0</v>
      </c>
      <c r="P1295" s="472"/>
    </row>
    <row r="1296" spans="2:16" ht="8.25" customHeight="1" x14ac:dyDescent="0.25">
      <c r="D1296" s="487"/>
      <c r="E1296" s="487"/>
      <c r="F1296" s="487"/>
      <c r="G1296" s="487"/>
      <c r="K1296" s="431"/>
      <c r="L1296" s="431"/>
      <c r="M1296" s="431"/>
      <c r="N1296" s="431"/>
    </row>
    <row r="1297" spans="2:16" ht="3" customHeight="1" x14ac:dyDescent="0.25">
      <c r="K1297" s="431"/>
      <c r="L1297" s="431"/>
      <c r="M1297" s="431"/>
      <c r="N1297" s="431"/>
    </row>
    <row r="1298" spans="2:16" ht="10.5" customHeight="1" x14ac:dyDescent="0.25">
      <c r="B1298" s="470" t="s">
        <v>938</v>
      </c>
      <c r="C1298" s="470"/>
      <c r="D1298" s="471" t="s">
        <v>308</v>
      </c>
      <c r="E1298" s="471"/>
      <c r="F1298" s="471"/>
      <c r="G1298" s="471"/>
      <c r="H1298" s="108" t="s">
        <v>211</v>
      </c>
      <c r="I1298" s="472">
        <v>23.43</v>
      </c>
      <c r="J1298" s="472"/>
      <c r="K1298" s="473">
        <v>0</v>
      </c>
      <c r="L1298" s="473"/>
      <c r="M1298" s="473"/>
      <c r="N1298" s="473"/>
      <c r="O1298" s="472">
        <v>0</v>
      </c>
      <c r="P1298" s="472"/>
    </row>
    <row r="1299" spans="2:16" ht="3" customHeight="1" x14ac:dyDescent="0.25">
      <c r="K1299" s="431"/>
      <c r="L1299" s="431"/>
      <c r="M1299" s="431"/>
      <c r="N1299" s="431"/>
    </row>
    <row r="1300" spans="2:16" ht="10.5" customHeight="1" x14ac:dyDescent="0.25">
      <c r="B1300" s="470" t="s">
        <v>939</v>
      </c>
      <c r="C1300" s="470"/>
      <c r="D1300" s="471" t="s">
        <v>825</v>
      </c>
      <c r="E1300" s="471"/>
      <c r="F1300" s="471"/>
      <c r="G1300" s="471"/>
      <c r="H1300" s="108" t="s">
        <v>211</v>
      </c>
      <c r="I1300" s="472">
        <v>1</v>
      </c>
      <c r="J1300" s="472"/>
      <c r="K1300" s="473">
        <v>0</v>
      </c>
      <c r="L1300" s="473"/>
      <c r="M1300" s="473"/>
      <c r="N1300" s="473"/>
      <c r="O1300" s="472">
        <v>0</v>
      </c>
      <c r="P1300" s="472"/>
    </row>
    <row r="1301" spans="2:16" ht="3" customHeight="1" x14ac:dyDescent="0.25">
      <c r="K1301" s="431"/>
      <c r="L1301" s="431"/>
      <c r="M1301" s="431"/>
      <c r="N1301" s="431"/>
    </row>
    <row r="1302" spans="2:16" ht="10.5" customHeight="1" x14ac:dyDescent="0.25">
      <c r="B1302" s="470" t="s">
        <v>940</v>
      </c>
      <c r="C1302" s="470"/>
      <c r="D1302" s="487" t="s">
        <v>730</v>
      </c>
      <c r="E1302" s="487"/>
      <c r="F1302" s="487"/>
      <c r="G1302" s="487"/>
      <c r="H1302" s="108" t="s">
        <v>55</v>
      </c>
      <c r="I1302" s="472">
        <v>2</v>
      </c>
      <c r="J1302" s="472"/>
      <c r="K1302" s="473">
        <v>0</v>
      </c>
      <c r="L1302" s="473"/>
      <c r="M1302" s="473"/>
      <c r="N1302" s="473"/>
      <c r="O1302" s="472">
        <v>0</v>
      </c>
      <c r="P1302" s="472"/>
    </row>
    <row r="1303" spans="2:16" ht="8.25" customHeight="1" x14ac:dyDescent="0.25">
      <c r="D1303" s="487"/>
      <c r="E1303" s="487"/>
      <c r="F1303" s="487"/>
      <c r="G1303" s="487"/>
      <c r="K1303" s="431"/>
      <c r="L1303" s="431"/>
      <c r="M1303" s="431"/>
      <c r="N1303" s="431"/>
    </row>
    <row r="1304" spans="2:16" ht="3" customHeight="1" x14ac:dyDescent="0.25">
      <c r="K1304" s="431"/>
      <c r="L1304" s="431"/>
      <c r="M1304" s="431"/>
      <c r="N1304" s="431"/>
    </row>
    <row r="1305" spans="2:16" ht="10.5" customHeight="1" x14ac:dyDescent="0.25">
      <c r="B1305" s="470" t="s">
        <v>941</v>
      </c>
      <c r="C1305" s="470"/>
      <c r="D1305" s="471" t="s">
        <v>897</v>
      </c>
      <c r="E1305" s="471"/>
      <c r="F1305" s="471"/>
      <c r="G1305" s="471"/>
      <c r="H1305" s="108" t="s">
        <v>55</v>
      </c>
      <c r="I1305" s="472">
        <v>1</v>
      </c>
      <c r="J1305" s="472"/>
      <c r="K1305" s="473">
        <v>0</v>
      </c>
      <c r="L1305" s="473"/>
      <c r="M1305" s="473"/>
      <c r="N1305" s="473"/>
      <c r="O1305" s="472">
        <v>0</v>
      </c>
      <c r="P1305" s="472"/>
    </row>
    <row r="1306" spans="2:16" ht="3" customHeight="1" x14ac:dyDescent="0.25">
      <c r="K1306" s="431"/>
      <c r="L1306" s="431"/>
      <c r="M1306" s="431"/>
      <c r="N1306" s="431"/>
    </row>
    <row r="1307" spans="2:16" ht="10.5" customHeight="1" x14ac:dyDescent="0.25">
      <c r="B1307" s="470" t="s">
        <v>942</v>
      </c>
      <c r="C1307" s="470"/>
      <c r="D1307" s="471" t="s">
        <v>899</v>
      </c>
      <c r="E1307" s="471"/>
      <c r="F1307" s="471"/>
      <c r="G1307" s="471"/>
      <c r="H1307" s="108" t="s">
        <v>55</v>
      </c>
      <c r="I1307" s="472">
        <v>1</v>
      </c>
      <c r="J1307" s="472"/>
      <c r="K1307" s="473">
        <v>0</v>
      </c>
      <c r="L1307" s="473"/>
      <c r="M1307" s="473"/>
      <c r="N1307" s="473"/>
      <c r="O1307" s="472">
        <v>0</v>
      </c>
      <c r="P1307" s="472"/>
    </row>
    <row r="1308" spans="2:16" ht="3" customHeight="1" x14ac:dyDescent="0.25">
      <c r="K1308" s="431"/>
      <c r="L1308" s="431"/>
      <c r="M1308" s="431"/>
      <c r="N1308" s="431"/>
    </row>
    <row r="1309" spans="2:16" ht="10.5" customHeight="1" x14ac:dyDescent="0.25">
      <c r="B1309" s="491" t="s">
        <v>943</v>
      </c>
      <c r="C1309" s="491"/>
      <c r="D1309" s="492" t="s">
        <v>944</v>
      </c>
      <c r="E1309" s="492"/>
      <c r="F1309" s="492"/>
      <c r="G1309" s="492"/>
      <c r="K1309" s="431"/>
      <c r="L1309" s="431"/>
      <c r="M1309" s="431"/>
      <c r="N1309" s="431"/>
      <c r="O1309" s="493">
        <v>0</v>
      </c>
      <c r="P1309" s="493"/>
    </row>
    <row r="1310" spans="2:16" ht="3" customHeight="1" x14ac:dyDescent="0.25">
      <c r="K1310" s="431"/>
      <c r="L1310" s="431"/>
      <c r="M1310" s="431"/>
      <c r="N1310" s="431"/>
    </row>
    <row r="1311" spans="2:16" ht="10.5" customHeight="1" x14ac:dyDescent="0.25">
      <c r="B1311" s="470" t="s">
        <v>945</v>
      </c>
      <c r="C1311" s="470"/>
      <c r="D1311" s="487" t="s">
        <v>367</v>
      </c>
      <c r="E1311" s="487"/>
      <c r="F1311" s="487"/>
      <c r="G1311" s="487"/>
      <c r="H1311" s="108" t="s">
        <v>211</v>
      </c>
      <c r="I1311" s="472">
        <v>23.43</v>
      </c>
      <c r="J1311" s="472"/>
      <c r="K1311" s="473">
        <v>0</v>
      </c>
      <c r="L1311" s="473"/>
      <c r="M1311" s="473"/>
      <c r="N1311" s="473"/>
      <c r="O1311" s="472">
        <v>0</v>
      </c>
      <c r="P1311" s="472"/>
    </row>
    <row r="1312" spans="2:16" ht="8.25" customHeight="1" x14ac:dyDescent="0.25">
      <c r="D1312" s="487"/>
      <c r="E1312" s="487"/>
      <c r="F1312" s="487"/>
      <c r="G1312" s="487"/>
      <c r="K1312" s="431"/>
      <c r="L1312" s="431"/>
      <c r="M1312" s="431"/>
      <c r="N1312" s="431"/>
    </row>
    <row r="1313" spans="2:16" ht="3" customHeight="1" x14ac:dyDescent="0.25">
      <c r="K1313" s="431"/>
      <c r="L1313" s="431"/>
      <c r="M1313" s="431"/>
      <c r="N1313" s="431"/>
    </row>
    <row r="1314" spans="2:16" ht="10.5" customHeight="1" x14ac:dyDescent="0.25">
      <c r="B1314" s="470" t="s">
        <v>946</v>
      </c>
      <c r="C1314" s="470"/>
      <c r="D1314" s="471" t="s">
        <v>308</v>
      </c>
      <c r="E1314" s="471"/>
      <c r="F1314" s="471"/>
      <c r="G1314" s="471"/>
      <c r="H1314" s="108" t="s">
        <v>211</v>
      </c>
      <c r="I1314" s="472">
        <v>23.43</v>
      </c>
      <c r="J1314" s="472"/>
      <c r="K1314" s="473">
        <v>0</v>
      </c>
      <c r="L1314" s="473"/>
      <c r="M1314" s="473"/>
      <c r="N1314" s="473"/>
      <c r="O1314" s="472">
        <v>0</v>
      </c>
      <c r="P1314" s="472"/>
    </row>
    <row r="1315" spans="2:16" ht="3" customHeight="1" x14ac:dyDescent="0.25">
      <c r="K1315" s="431"/>
      <c r="L1315" s="431"/>
      <c r="M1315" s="431"/>
      <c r="N1315" s="431"/>
    </row>
    <row r="1316" spans="2:16" ht="10.5" customHeight="1" x14ac:dyDescent="0.25">
      <c r="B1316" s="470" t="s">
        <v>947</v>
      </c>
      <c r="C1316" s="470"/>
      <c r="D1316" s="471" t="s">
        <v>825</v>
      </c>
      <c r="E1316" s="471"/>
      <c r="F1316" s="471"/>
      <c r="G1316" s="471"/>
      <c r="H1316" s="108" t="s">
        <v>211</v>
      </c>
      <c r="I1316" s="472">
        <v>1</v>
      </c>
      <c r="J1316" s="472"/>
      <c r="K1316" s="473">
        <v>0</v>
      </c>
      <c r="L1316" s="473"/>
      <c r="M1316" s="473"/>
      <c r="N1316" s="473"/>
      <c r="O1316" s="472">
        <v>0</v>
      </c>
      <c r="P1316" s="472"/>
    </row>
    <row r="1317" spans="2:16" ht="3" customHeight="1" x14ac:dyDescent="0.25">
      <c r="K1317" s="431"/>
      <c r="L1317" s="431"/>
      <c r="M1317" s="431"/>
      <c r="N1317" s="431"/>
      <c r="P1317" s="104">
        <v>0</v>
      </c>
    </row>
    <row r="1318" spans="2:16" ht="10.5" customHeight="1" x14ac:dyDescent="0.25">
      <c r="B1318" s="470" t="s">
        <v>948</v>
      </c>
      <c r="C1318" s="470"/>
      <c r="D1318" s="487" t="s">
        <v>730</v>
      </c>
      <c r="E1318" s="487"/>
      <c r="F1318" s="487"/>
      <c r="G1318" s="487"/>
      <c r="H1318" s="108" t="s">
        <v>55</v>
      </c>
      <c r="I1318" s="472">
        <v>2</v>
      </c>
      <c r="J1318" s="472"/>
      <c r="K1318" s="473">
        <v>0</v>
      </c>
      <c r="L1318" s="473"/>
      <c r="M1318" s="473"/>
      <c r="N1318" s="473"/>
      <c r="O1318" s="472">
        <v>0</v>
      </c>
      <c r="P1318" s="472"/>
    </row>
    <row r="1319" spans="2:16" ht="8.25" customHeight="1" x14ac:dyDescent="0.25">
      <c r="D1319" s="487"/>
      <c r="E1319" s="487"/>
      <c r="F1319" s="487"/>
      <c r="G1319" s="487"/>
      <c r="K1319" s="431"/>
      <c r="L1319" s="431"/>
      <c r="M1319" s="431"/>
      <c r="N1319" s="431"/>
    </row>
    <row r="1320" spans="2:16" ht="3" customHeight="1" x14ac:dyDescent="0.25">
      <c r="K1320" s="431"/>
      <c r="L1320" s="431"/>
      <c r="M1320" s="431"/>
      <c r="N1320" s="431"/>
    </row>
    <row r="1321" spans="2:16" ht="10.5" customHeight="1" x14ac:dyDescent="0.25">
      <c r="B1321" s="470" t="s">
        <v>949</v>
      </c>
      <c r="C1321" s="470"/>
      <c r="D1321" s="471" t="s">
        <v>897</v>
      </c>
      <c r="E1321" s="471"/>
      <c r="F1321" s="471"/>
      <c r="G1321" s="471"/>
      <c r="H1321" s="108" t="s">
        <v>55</v>
      </c>
      <c r="I1321" s="472">
        <v>1</v>
      </c>
      <c r="J1321" s="472"/>
      <c r="K1321" s="473">
        <v>0</v>
      </c>
      <c r="L1321" s="473"/>
      <c r="M1321" s="473"/>
      <c r="N1321" s="473"/>
      <c r="O1321" s="472">
        <v>0</v>
      </c>
      <c r="P1321" s="472"/>
    </row>
    <row r="1322" spans="2:16" ht="3" customHeight="1" x14ac:dyDescent="0.25">
      <c r="K1322" s="431"/>
      <c r="L1322" s="431"/>
      <c r="M1322" s="431"/>
      <c r="N1322" s="431"/>
    </row>
    <row r="1323" spans="2:16" ht="10.5" customHeight="1" x14ac:dyDescent="0.25">
      <c r="B1323" s="470" t="s">
        <v>950</v>
      </c>
      <c r="C1323" s="470"/>
      <c r="D1323" s="471" t="s">
        <v>899</v>
      </c>
      <c r="E1323" s="471"/>
      <c r="F1323" s="471"/>
      <c r="G1323" s="471"/>
      <c r="H1323" s="108" t="s">
        <v>55</v>
      </c>
      <c r="I1323" s="472">
        <v>1</v>
      </c>
      <c r="J1323" s="472"/>
      <c r="K1323" s="473">
        <v>0</v>
      </c>
      <c r="L1323" s="473"/>
      <c r="M1323" s="473"/>
      <c r="N1323" s="473"/>
      <c r="O1323" s="472">
        <v>0</v>
      </c>
      <c r="P1323" s="472"/>
    </row>
    <row r="1324" spans="2:16" ht="3" customHeight="1" x14ac:dyDescent="0.25">
      <c r="K1324" s="431"/>
      <c r="L1324" s="431"/>
      <c r="M1324" s="431"/>
      <c r="N1324" s="431"/>
    </row>
    <row r="1325" spans="2:16" ht="10.5" customHeight="1" x14ac:dyDescent="0.25">
      <c r="B1325" s="491" t="s">
        <v>951</v>
      </c>
      <c r="C1325" s="491"/>
      <c r="D1325" s="492" t="s">
        <v>952</v>
      </c>
      <c r="E1325" s="492"/>
      <c r="F1325" s="492"/>
      <c r="G1325" s="492"/>
      <c r="K1325" s="431"/>
      <c r="L1325" s="431"/>
      <c r="M1325" s="431"/>
      <c r="N1325" s="431"/>
      <c r="O1325" s="493">
        <v>0</v>
      </c>
      <c r="P1325" s="493"/>
    </row>
    <row r="1326" spans="2:16" ht="3" customHeight="1" x14ac:dyDescent="0.25">
      <c r="K1326" s="431"/>
      <c r="L1326" s="431"/>
      <c r="M1326" s="431"/>
      <c r="N1326" s="431"/>
    </row>
    <row r="1327" spans="2:16" ht="10.5" customHeight="1" x14ac:dyDescent="0.25">
      <c r="B1327" s="470" t="s">
        <v>953</v>
      </c>
      <c r="C1327" s="470"/>
      <c r="D1327" s="487" t="s">
        <v>367</v>
      </c>
      <c r="E1327" s="487"/>
      <c r="F1327" s="487"/>
      <c r="G1327" s="487"/>
      <c r="H1327" s="108" t="s">
        <v>211</v>
      </c>
      <c r="I1327" s="472">
        <v>23.43</v>
      </c>
      <c r="J1327" s="472"/>
      <c r="K1327" s="473">
        <v>0</v>
      </c>
      <c r="L1327" s="473"/>
      <c r="M1327" s="473"/>
      <c r="N1327" s="473"/>
      <c r="O1327" s="472">
        <v>0</v>
      </c>
      <c r="P1327" s="472"/>
    </row>
    <row r="1328" spans="2:16" ht="8.25" customHeight="1" x14ac:dyDescent="0.25">
      <c r="D1328" s="487"/>
      <c r="E1328" s="487"/>
      <c r="F1328" s="487"/>
      <c r="G1328" s="487"/>
      <c r="K1328" s="431"/>
      <c r="L1328" s="431"/>
      <c r="M1328" s="431"/>
      <c r="N1328" s="431"/>
    </row>
    <row r="1329" spans="2:16" ht="3" customHeight="1" x14ac:dyDescent="0.25">
      <c r="K1329" s="431"/>
      <c r="L1329" s="431"/>
      <c r="M1329" s="431"/>
      <c r="N1329" s="431"/>
    </row>
    <row r="1330" spans="2:16" ht="10.5" customHeight="1" x14ac:dyDescent="0.25">
      <c r="B1330" s="470" t="s">
        <v>954</v>
      </c>
      <c r="C1330" s="470"/>
      <c r="D1330" s="471" t="s">
        <v>308</v>
      </c>
      <c r="E1330" s="471"/>
      <c r="F1330" s="471"/>
      <c r="G1330" s="471"/>
      <c r="H1330" s="108" t="s">
        <v>211</v>
      </c>
      <c r="I1330" s="472">
        <v>23.43</v>
      </c>
      <c r="J1330" s="472"/>
      <c r="K1330" s="473">
        <v>0</v>
      </c>
      <c r="L1330" s="473"/>
      <c r="M1330" s="473"/>
      <c r="N1330" s="473"/>
      <c r="O1330" s="472">
        <v>0</v>
      </c>
      <c r="P1330" s="472"/>
    </row>
    <row r="1331" spans="2:16" ht="3" customHeight="1" x14ac:dyDescent="0.25">
      <c r="K1331" s="431"/>
      <c r="L1331" s="431"/>
      <c r="M1331" s="431"/>
      <c r="N1331" s="431"/>
    </row>
    <row r="1332" spans="2:16" ht="10.5" customHeight="1" x14ac:dyDescent="0.25">
      <c r="B1332" s="470" t="s">
        <v>955</v>
      </c>
      <c r="C1332" s="470"/>
      <c r="D1332" s="471" t="s">
        <v>825</v>
      </c>
      <c r="E1332" s="471"/>
      <c r="F1332" s="471"/>
      <c r="G1332" s="471"/>
      <c r="H1332" s="108" t="s">
        <v>211</v>
      </c>
      <c r="I1332" s="472">
        <v>1</v>
      </c>
      <c r="J1332" s="472"/>
      <c r="K1332" s="473">
        <v>0</v>
      </c>
      <c r="L1332" s="473"/>
      <c r="M1332" s="473"/>
      <c r="N1332" s="473"/>
      <c r="O1332" s="472">
        <v>0</v>
      </c>
      <c r="P1332" s="472"/>
    </row>
    <row r="1333" spans="2:16" ht="3" customHeight="1" x14ac:dyDescent="0.25">
      <c r="K1333" s="431"/>
      <c r="L1333" s="431"/>
      <c r="M1333" s="431"/>
      <c r="N1333" s="431"/>
    </row>
    <row r="1334" spans="2:16" ht="10.5" customHeight="1" x14ac:dyDescent="0.25">
      <c r="B1334" s="470" t="s">
        <v>956</v>
      </c>
      <c r="C1334" s="470"/>
      <c r="D1334" s="487" t="s">
        <v>730</v>
      </c>
      <c r="E1334" s="487"/>
      <c r="F1334" s="487"/>
      <c r="G1334" s="487"/>
      <c r="H1334" s="108" t="s">
        <v>55</v>
      </c>
      <c r="I1334" s="472">
        <v>2</v>
      </c>
      <c r="J1334" s="472"/>
      <c r="K1334" s="473">
        <v>0</v>
      </c>
      <c r="L1334" s="473"/>
      <c r="M1334" s="473"/>
      <c r="N1334" s="473"/>
      <c r="O1334" s="472">
        <v>0</v>
      </c>
      <c r="P1334" s="472"/>
    </row>
    <row r="1335" spans="2:16" ht="8.25" customHeight="1" x14ac:dyDescent="0.25">
      <c r="D1335" s="487"/>
      <c r="E1335" s="487"/>
      <c r="F1335" s="487"/>
      <c r="G1335" s="487"/>
      <c r="K1335" s="431"/>
      <c r="L1335" s="431"/>
      <c r="M1335" s="431"/>
      <c r="N1335" s="431"/>
    </row>
    <row r="1336" spans="2:16" ht="3" customHeight="1" x14ac:dyDescent="0.25">
      <c r="K1336" s="431"/>
      <c r="L1336" s="431"/>
      <c r="M1336" s="431"/>
      <c r="N1336" s="431"/>
    </row>
    <row r="1337" spans="2:16" ht="10.5" customHeight="1" x14ac:dyDescent="0.25">
      <c r="B1337" s="470" t="s">
        <v>957</v>
      </c>
      <c r="C1337" s="470"/>
      <c r="D1337" s="471" t="s">
        <v>897</v>
      </c>
      <c r="E1337" s="471"/>
      <c r="F1337" s="471"/>
      <c r="G1337" s="471"/>
      <c r="H1337" s="108" t="s">
        <v>55</v>
      </c>
      <c r="I1337" s="472">
        <v>1</v>
      </c>
      <c r="J1337" s="472"/>
      <c r="K1337" s="473">
        <v>0</v>
      </c>
      <c r="L1337" s="473"/>
      <c r="M1337" s="473"/>
      <c r="N1337" s="473"/>
      <c r="O1337" s="472">
        <v>0</v>
      </c>
      <c r="P1337" s="472"/>
    </row>
    <row r="1338" spans="2:16" ht="3" customHeight="1" x14ac:dyDescent="0.25">
      <c r="K1338" s="431"/>
      <c r="L1338" s="431"/>
      <c r="M1338" s="431"/>
      <c r="N1338" s="431"/>
    </row>
    <row r="1339" spans="2:16" ht="10.5" customHeight="1" x14ac:dyDescent="0.25">
      <c r="B1339" s="470" t="s">
        <v>958</v>
      </c>
      <c r="C1339" s="470"/>
      <c r="D1339" s="471" t="s">
        <v>899</v>
      </c>
      <c r="E1339" s="471"/>
      <c r="F1339" s="471"/>
      <c r="G1339" s="471"/>
      <c r="H1339" s="108" t="s">
        <v>55</v>
      </c>
      <c r="I1339" s="472">
        <v>1</v>
      </c>
      <c r="J1339" s="472"/>
      <c r="K1339" s="473">
        <v>0</v>
      </c>
      <c r="L1339" s="473"/>
      <c r="M1339" s="473"/>
      <c r="N1339" s="473"/>
      <c r="O1339" s="472">
        <v>0</v>
      </c>
      <c r="P1339" s="472"/>
    </row>
    <row r="1340" spans="2:16" ht="3" customHeight="1" x14ac:dyDescent="0.25">
      <c r="K1340" s="431"/>
      <c r="L1340" s="431"/>
      <c r="M1340" s="431"/>
      <c r="N1340" s="431"/>
      <c r="P1340" s="104">
        <v>0</v>
      </c>
    </row>
    <row r="1341" spans="2:16" ht="10.5" customHeight="1" x14ac:dyDescent="0.25">
      <c r="B1341" s="491" t="s">
        <v>959</v>
      </c>
      <c r="C1341" s="491"/>
      <c r="D1341" s="492" t="s">
        <v>960</v>
      </c>
      <c r="E1341" s="492"/>
      <c r="F1341" s="492"/>
      <c r="G1341" s="492"/>
      <c r="K1341" s="431"/>
      <c r="L1341" s="431"/>
      <c r="M1341" s="431"/>
      <c r="N1341" s="431"/>
      <c r="O1341" s="493">
        <v>0</v>
      </c>
      <c r="P1341" s="493"/>
    </row>
    <row r="1342" spans="2:16" ht="3" customHeight="1" x14ac:dyDescent="0.25">
      <c r="K1342" s="431"/>
      <c r="L1342" s="431"/>
      <c r="M1342" s="431"/>
      <c r="N1342" s="431"/>
    </row>
    <row r="1343" spans="2:16" ht="10.5" customHeight="1" x14ac:dyDescent="0.25">
      <c r="B1343" s="470" t="s">
        <v>961</v>
      </c>
      <c r="C1343" s="470"/>
      <c r="D1343" s="487" t="s">
        <v>367</v>
      </c>
      <c r="E1343" s="487"/>
      <c r="F1343" s="487"/>
      <c r="G1343" s="487"/>
      <c r="H1343" s="108" t="s">
        <v>211</v>
      </c>
      <c r="I1343" s="472">
        <v>23.400000000000002</v>
      </c>
      <c r="J1343" s="472"/>
      <c r="K1343" s="473">
        <v>0</v>
      </c>
      <c r="L1343" s="473"/>
      <c r="M1343" s="473"/>
      <c r="N1343" s="473"/>
      <c r="O1343" s="472">
        <v>0</v>
      </c>
      <c r="P1343" s="472"/>
    </row>
    <row r="1344" spans="2:16" ht="8.25" customHeight="1" x14ac:dyDescent="0.25">
      <c r="D1344" s="487"/>
      <c r="E1344" s="487"/>
      <c r="F1344" s="487"/>
      <c r="G1344" s="487"/>
      <c r="K1344" s="431"/>
      <c r="L1344" s="431"/>
      <c r="M1344" s="431"/>
      <c r="N1344" s="431"/>
    </row>
    <row r="1345" spans="2:16" ht="3" customHeight="1" x14ac:dyDescent="0.25">
      <c r="K1345" s="431"/>
      <c r="L1345" s="431"/>
      <c r="M1345" s="431"/>
      <c r="N1345" s="431"/>
    </row>
    <row r="1346" spans="2:16" ht="10.5" customHeight="1" x14ac:dyDescent="0.25">
      <c r="B1346" s="470" t="s">
        <v>962</v>
      </c>
      <c r="C1346" s="470"/>
      <c r="D1346" s="471" t="s">
        <v>308</v>
      </c>
      <c r="E1346" s="471"/>
      <c r="F1346" s="471"/>
      <c r="G1346" s="471"/>
      <c r="H1346" s="108" t="s">
        <v>211</v>
      </c>
      <c r="I1346" s="472">
        <v>23.400000000000002</v>
      </c>
      <c r="J1346" s="472"/>
      <c r="K1346" s="473">
        <v>0</v>
      </c>
      <c r="L1346" s="473"/>
      <c r="M1346" s="473"/>
      <c r="N1346" s="473"/>
      <c r="O1346" s="472">
        <v>0</v>
      </c>
      <c r="P1346" s="472"/>
    </row>
    <row r="1347" spans="2:16" ht="3" customHeight="1" x14ac:dyDescent="0.25">
      <c r="K1347" s="431"/>
      <c r="L1347" s="431"/>
      <c r="M1347" s="431"/>
      <c r="N1347" s="431"/>
    </row>
    <row r="1348" spans="2:16" ht="10.5" customHeight="1" x14ac:dyDescent="0.25">
      <c r="B1348" s="470" t="s">
        <v>963</v>
      </c>
      <c r="C1348" s="470"/>
      <c r="D1348" s="471" t="s">
        <v>356</v>
      </c>
      <c r="E1348" s="471"/>
      <c r="F1348" s="471"/>
      <c r="G1348" s="471"/>
      <c r="H1348" s="108" t="s">
        <v>211</v>
      </c>
      <c r="I1348" s="472">
        <v>0.5</v>
      </c>
      <c r="J1348" s="472"/>
      <c r="K1348" s="473">
        <v>0</v>
      </c>
      <c r="L1348" s="473"/>
      <c r="M1348" s="473"/>
      <c r="N1348" s="473"/>
      <c r="O1348" s="472">
        <v>0</v>
      </c>
      <c r="P1348" s="472"/>
    </row>
    <row r="1349" spans="2:16" ht="3" customHeight="1" x14ac:dyDescent="0.25">
      <c r="K1349" s="431"/>
      <c r="L1349" s="431"/>
      <c r="M1349" s="431"/>
      <c r="N1349" s="431">
        <v>0</v>
      </c>
    </row>
    <row r="1350" spans="2:16" ht="10.5" customHeight="1" x14ac:dyDescent="0.25">
      <c r="B1350" s="470" t="s">
        <v>964</v>
      </c>
      <c r="C1350" s="470"/>
      <c r="D1350" s="471" t="s">
        <v>375</v>
      </c>
      <c r="E1350" s="471"/>
      <c r="F1350" s="471"/>
      <c r="G1350" s="471"/>
      <c r="H1350" s="108" t="s">
        <v>55</v>
      </c>
      <c r="I1350" s="472">
        <v>4</v>
      </c>
      <c r="J1350" s="472"/>
      <c r="K1350" s="473">
        <v>0</v>
      </c>
      <c r="L1350" s="473"/>
      <c r="M1350" s="473"/>
      <c r="N1350" s="473"/>
      <c r="O1350" s="472">
        <v>0</v>
      </c>
      <c r="P1350" s="472"/>
    </row>
    <row r="1351" spans="2:16" ht="3" customHeight="1" x14ac:dyDescent="0.25">
      <c r="K1351" s="431"/>
      <c r="L1351" s="431"/>
      <c r="M1351" s="431"/>
      <c r="N1351" s="431"/>
    </row>
    <row r="1352" spans="2:16" ht="10.5" customHeight="1" x14ac:dyDescent="0.25">
      <c r="B1352" s="470" t="s">
        <v>965</v>
      </c>
      <c r="C1352" s="470"/>
      <c r="D1352" s="471" t="s">
        <v>403</v>
      </c>
      <c r="E1352" s="471"/>
      <c r="F1352" s="471"/>
      <c r="G1352" s="471"/>
      <c r="H1352" s="108" t="s">
        <v>55</v>
      </c>
      <c r="I1352" s="472">
        <v>1</v>
      </c>
      <c r="J1352" s="472"/>
      <c r="K1352" s="473">
        <v>0</v>
      </c>
      <c r="L1352" s="473"/>
      <c r="M1352" s="473"/>
      <c r="N1352" s="473"/>
      <c r="O1352" s="472">
        <v>0</v>
      </c>
      <c r="P1352" s="472"/>
    </row>
    <row r="1353" spans="2:16" ht="3" customHeight="1" x14ac:dyDescent="0.25">
      <c r="K1353" s="431"/>
      <c r="L1353" s="431"/>
      <c r="M1353" s="431"/>
      <c r="N1353" s="431"/>
    </row>
    <row r="1354" spans="2:16" ht="10.5" customHeight="1" x14ac:dyDescent="0.25">
      <c r="B1354" s="470" t="s">
        <v>966</v>
      </c>
      <c r="C1354" s="470"/>
      <c r="D1354" s="471" t="s">
        <v>405</v>
      </c>
      <c r="E1354" s="471"/>
      <c r="F1354" s="471"/>
      <c r="G1354" s="471"/>
      <c r="H1354" s="108" t="s">
        <v>55</v>
      </c>
      <c r="I1354" s="472">
        <v>1</v>
      </c>
      <c r="J1354" s="472"/>
      <c r="K1354" s="473">
        <v>0</v>
      </c>
      <c r="L1354" s="473"/>
      <c r="M1354" s="473"/>
      <c r="N1354" s="473"/>
      <c r="O1354" s="472">
        <v>0</v>
      </c>
      <c r="P1354" s="472"/>
    </row>
    <row r="1355" spans="2:16" ht="3" customHeight="1" x14ac:dyDescent="0.25">
      <c r="K1355" s="431"/>
      <c r="L1355" s="431"/>
      <c r="M1355" s="431"/>
      <c r="N1355" s="431"/>
    </row>
    <row r="1356" spans="2:16" ht="10.5" customHeight="1" x14ac:dyDescent="0.25">
      <c r="B1356" s="470" t="s">
        <v>967</v>
      </c>
      <c r="C1356" s="470"/>
      <c r="D1356" s="471" t="s">
        <v>407</v>
      </c>
      <c r="E1356" s="471"/>
      <c r="F1356" s="471"/>
      <c r="G1356" s="471"/>
      <c r="H1356" s="108" t="s">
        <v>55</v>
      </c>
      <c r="I1356" s="472">
        <v>1</v>
      </c>
      <c r="J1356" s="472"/>
      <c r="K1356" s="473">
        <v>0</v>
      </c>
      <c r="L1356" s="473"/>
      <c r="M1356" s="473"/>
      <c r="N1356" s="473"/>
      <c r="O1356" s="472">
        <v>0</v>
      </c>
      <c r="P1356" s="472"/>
    </row>
    <row r="1357" spans="2:16" ht="3" customHeight="1" x14ac:dyDescent="0.25">
      <c r="K1357" s="431"/>
      <c r="L1357" s="431"/>
      <c r="M1357" s="431"/>
      <c r="N1357" s="431"/>
    </row>
    <row r="1358" spans="2:16" ht="10.5" customHeight="1" x14ac:dyDescent="0.25">
      <c r="B1358" s="484" t="s">
        <v>968</v>
      </c>
      <c r="C1358" s="484"/>
      <c r="D1358" s="485" t="s">
        <v>969</v>
      </c>
      <c r="E1358" s="485"/>
      <c r="F1358" s="485"/>
      <c r="G1358" s="485"/>
      <c r="K1358" s="431"/>
      <c r="L1358" s="431"/>
      <c r="M1358" s="431"/>
      <c r="N1358" s="431"/>
      <c r="O1358" s="486">
        <v>0</v>
      </c>
      <c r="P1358" s="486"/>
    </row>
    <row r="1359" spans="2:16" ht="3" customHeight="1" x14ac:dyDescent="0.25">
      <c r="K1359" s="431"/>
      <c r="L1359" s="431"/>
      <c r="M1359" s="431"/>
      <c r="N1359" s="431"/>
    </row>
    <row r="1360" spans="2:16" ht="10.5" customHeight="1" x14ac:dyDescent="0.25">
      <c r="B1360" s="491" t="s">
        <v>970</v>
      </c>
      <c r="C1360" s="491"/>
      <c r="D1360" s="492" t="s">
        <v>971</v>
      </c>
      <c r="E1360" s="492"/>
      <c r="F1360" s="492"/>
      <c r="G1360" s="492"/>
      <c r="K1360" s="431"/>
      <c r="L1360" s="431"/>
      <c r="M1360" s="431"/>
      <c r="N1360" s="431"/>
      <c r="O1360" s="493">
        <v>0</v>
      </c>
      <c r="P1360" s="493"/>
    </row>
    <row r="1361" spans="2:16" ht="3" customHeight="1" x14ac:dyDescent="0.25">
      <c r="K1361" s="431"/>
      <c r="L1361" s="431"/>
      <c r="M1361" s="431"/>
      <c r="N1361" s="431"/>
    </row>
    <row r="1362" spans="2:16" ht="10.5" customHeight="1" x14ac:dyDescent="0.25">
      <c r="B1362" s="470" t="s">
        <v>972</v>
      </c>
      <c r="C1362" s="470"/>
      <c r="D1362" s="471" t="s">
        <v>973</v>
      </c>
      <c r="E1362" s="471"/>
      <c r="F1362" s="471"/>
      <c r="G1362" s="471"/>
      <c r="H1362" s="108" t="s">
        <v>211</v>
      </c>
      <c r="I1362" s="472">
        <v>24.96</v>
      </c>
      <c r="J1362" s="472"/>
      <c r="K1362" s="473">
        <v>0</v>
      </c>
      <c r="L1362" s="473"/>
      <c r="M1362" s="473"/>
      <c r="N1362" s="473"/>
      <c r="O1362" s="472">
        <v>0</v>
      </c>
      <c r="P1362" s="472"/>
    </row>
    <row r="1363" spans="2:16" ht="3" customHeight="1" x14ac:dyDescent="0.25">
      <c r="K1363" s="431"/>
      <c r="L1363" s="431"/>
      <c r="M1363" s="431"/>
      <c r="N1363" s="431"/>
    </row>
    <row r="1364" spans="2:16" ht="10.5" customHeight="1" x14ac:dyDescent="0.25">
      <c r="B1364" s="470" t="s">
        <v>974</v>
      </c>
      <c r="C1364" s="470"/>
      <c r="D1364" s="471" t="s">
        <v>975</v>
      </c>
      <c r="E1364" s="471"/>
      <c r="F1364" s="471"/>
      <c r="G1364" s="471"/>
      <c r="H1364" s="108" t="s">
        <v>211</v>
      </c>
      <c r="I1364" s="472">
        <v>24.96</v>
      </c>
      <c r="J1364" s="472"/>
      <c r="K1364" s="473">
        <v>0</v>
      </c>
      <c r="L1364" s="473"/>
      <c r="M1364" s="473"/>
      <c r="N1364" s="473"/>
      <c r="O1364" s="472">
        <v>0</v>
      </c>
      <c r="P1364" s="472"/>
    </row>
    <row r="1365" spans="2:16" ht="3" customHeight="1" x14ac:dyDescent="0.25">
      <c r="K1365" s="431"/>
      <c r="L1365" s="431"/>
      <c r="M1365" s="431"/>
      <c r="N1365" s="431"/>
    </row>
    <row r="1366" spans="2:16" ht="10.5" customHeight="1" x14ac:dyDescent="0.25">
      <c r="B1366" s="470" t="s">
        <v>976</v>
      </c>
      <c r="C1366" s="470"/>
      <c r="D1366" s="471" t="s">
        <v>308</v>
      </c>
      <c r="E1366" s="471"/>
      <c r="F1366" s="471"/>
      <c r="G1366" s="471"/>
      <c r="H1366" s="108" t="s">
        <v>211</v>
      </c>
      <c r="I1366" s="472">
        <v>24.96</v>
      </c>
      <c r="J1366" s="472"/>
      <c r="K1366" s="473">
        <v>0</v>
      </c>
      <c r="L1366" s="473"/>
      <c r="M1366" s="473"/>
      <c r="N1366" s="473"/>
      <c r="O1366" s="472">
        <v>0</v>
      </c>
      <c r="P1366" s="472"/>
    </row>
    <row r="1367" spans="2:16" ht="3" customHeight="1" x14ac:dyDescent="0.25">
      <c r="K1367" s="431"/>
      <c r="L1367" s="431"/>
      <c r="M1367" s="431"/>
      <c r="N1367" s="431"/>
    </row>
    <row r="1368" spans="2:16" ht="10.5" customHeight="1" x14ac:dyDescent="0.25">
      <c r="B1368" s="470" t="s">
        <v>977</v>
      </c>
      <c r="C1368" s="470"/>
      <c r="D1368" s="487" t="s">
        <v>298</v>
      </c>
      <c r="E1368" s="487"/>
      <c r="F1368" s="487"/>
      <c r="G1368" s="487"/>
      <c r="H1368" s="108" t="s">
        <v>55</v>
      </c>
      <c r="I1368" s="472">
        <v>4</v>
      </c>
      <c r="J1368" s="472"/>
      <c r="K1368" s="473">
        <v>0</v>
      </c>
      <c r="L1368" s="473"/>
      <c r="M1368" s="473"/>
      <c r="N1368" s="473"/>
      <c r="O1368" s="472">
        <v>0</v>
      </c>
      <c r="P1368" s="472"/>
    </row>
    <row r="1369" spans="2:16" ht="8.25" customHeight="1" x14ac:dyDescent="0.25">
      <c r="D1369" s="487"/>
      <c r="E1369" s="487"/>
      <c r="F1369" s="487"/>
      <c r="G1369" s="487"/>
      <c r="K1369" s="431"/>
      <c r="L1369" s="431"/>
      <c r="M1369" s="431"/>
      <c r="N1369" s="431"/>
    </row>
    <row r="1370" spans="2:16" ht="10.5" customHeight="1" x14ac:dyDescent="0.25">
      <c r="B1370" s="470" t="s">
        <v>978</v>
      </c>
      <c r="C1370" s="470"/>
      <c r="D1370" s="487" t="s">
        <v>300</v>
      </c>
      <c r="E1370" s="487"/>
      <c r="F1370" s="487"/>
      <c r="G1370" s="487"/>
      <c r="H1370" s="108" t="s">
        <v>55</v>
      </c>
      <c r="I1370" s="472">
        <v>1</v>
      </c>
      <c r="J1370" s="472"/>
      <c r="K1370" s="473">
        <v>0</v>
      </c>
      <c r="L1370" s="473"/>
      <c r="M1370" s="473"/>
      <c r="N1370" s="473"/>
      <c r="O1370" s="472">
        <v>0</v>
      </c>
      <c r="P1370" s="472"/>
    </row>
    <row r="1371" spans="2:16" ht="8.25" customHeight="1" x14ac:dyDescent="0.25">
      <c r="D1371" s="487"/>
      <c r="E1371" s="487"/>
      <c r="F1371" s="487"/>
      <c r="G1371" s="487"/>
      <c r="K1371" s="431"/>
      <c r="L1371" s="431"/>
      <c r="M1371" s="431"/>
      <c r="N1371" s="431"/>
    </row>
    <row r="1372" spans="2:16" ht="9" customHeight="1" x14ac:dyDescent="0.25">
      <c r="D1372" s="487"/>
      <c r="E1372" s="487"/>
      <c r="F1372" s="487"/>
      <c r="G1372" s="487"/>
      <c r="K1372" s="431"/>
      <c r="L1372" s="431"/>
      <c r="M1372" s="431"/>
      <c r="N1372" s="431"/>
    </row>
    <row r="1373" spans="2:16" ht="3" customHeight="1" x14ac:dyDescent="0.25">
      <c r="K1373" s="431"/>
      <c r="L1373" s="431"/>
      <c r="M1373" s="431"/>
      <c r="N1373" s="431"/>
    </row>
    <row r="1374" spans="2:16" ht="10.5" customHeight="1" x14ac:dyDescent="0.25">
      <c r="B1374" s="470" t="s">
        <v>979</v>
      </c>
      <c r="C1374" s="470"/>
      <c r="D1374" s="471" t="s">
        <v>302</v>
      </c>
      <c r="E1374" s="471"/>
      <c r="F1374" s="471"/>
      <c r="G1374" s="471"/>
      <c r="H1374" s="108" t="s">
        <v>55</v>
      </c>
      <c r="I1374" s="472">
        <v>4</v>
      </c>
      <c r="J1374" s="472"/>
      <c r="K1374" s="473">
        <v>0</v>
      </c>
      <c r="L1374" s="473"/>
      <c r="M1374" s="473"/>
      <c r="N1374" s="473"/>
      <c r="O1374" s="472">
        <v>0</v>
      </c>
      <c r="P1374" s="472"/>
    </row>
    <row r="1375" spans="2:16" ht="3" customHeight="1" x14ac:dyDescent="0.25">
      <c r="K1375" s="431"/>
      <c r="L1375" s="431"/>
      <c r="M1375" s="431"/>
      <c r="N1375" s="431"/>
    </row>
    <row r="1376" spans="2:16" ht="10.5" customHeight="1" x14ac:dyDescent="0.25">
      <c r="B1376" s="491" t="s">
        <v>980</v>
      </c>
      <c r="C1376" s="491"/>
      <c r="D1376" s="492" t="s">
        <v>981</v>
      </c>
      <c r="E1376" s="492"/>
      <c r="F1376" s="492"/>
      <c r="G1376" s="492"/>
      <c r="K1376" s="431"/>
      <c r="L1376" s="431"/>
      <c r="M1376" s="431"/>
      <c r="N1376" s="431"/>
      <c r="O1376" s="493">
        <v>0</v>
      </c>
      <c r="P1376" s="493"/>
    </row>
    <row r="1377" spans="2:16" ht="3" customHeight="1" x14ac:dyDescent="0.25">
      <c r="K1377" s="431"/>
      <c r="L1377" s="431"/>
      <c r="M1377" s="431"/>
      <c r="N1377" s="431"/>
    </row>
    <row r="1378" spans="2:16" ht="10.5" customHeight="1" x14ac:dyDescent="0.25">
      <c r="B1378" s="470" t="s">
        <v>982</v>
      </c>
      <c r="C1378" s="470"/>
      <c r="D1378" s="487" t="s">
        <v>339</v>
      </c>
      <c r="E1378" s="487"/>
      <c r="F1378" s="487"/>
      <c r="G1378" s="487"/>
      <c r="H1378" s="108" t="s">
        <v>211</v>
      </c>
      <c r="I1378" s="472">
        <v>6.9</v>
      </c>
      <c r="J1378" s="472"/>
      <c r="K1378" s="473">
        <v>0</v>
      </c>
      <c r="L1378" s="473"/>
      <c r="M1378" s="473"/>
      <c r="N1378" s="473"/>
      <c r="O1378" s="472">
        <v>0</v>
      </c>
      <c r="P1378" s="472"/>
    </row>
    <row r="1379" spans="2:16" ht="8.25" customHeight="1" x14ac:dyDescent="0.25">
      <c r="D1379" s="487"/>
      <c r="E1379" s="487"/>
      <c r="F1379" s="487"/>
      <c r="G1379" s="487"/>
      <c r="K1379" s="431"/>
      <c r="L1379" s="431"/>
      <c r="M1379" s="431"/>
      <c r="N1379" s="431"/>
    </row>
    <row r="1380" spans="2:16" ht="3" customHeight="1" x14ac:dyDescent="0.25">
      <c r="K1380" s="431"/>
      <c r="L1380" s="431"/>
      <c r="M1380" s="431"/>
      <c r="N1380" s="431"/>
    </row>
    <row r="1381" spans="2:16" ht="10.5" customHeight="1" x14ac:dyDescent="0.25">
      <c r="B1381" s="470" t="s">
        <v>983</v>
      </c>
      <c r="C1381" s="470"/>
      <c r="D1381" s="487" t="s">
        <v>320</v>
      </c>
      <c r="E1381" s="487"/>
      <c r="F1381" s="487"/>
      <c r="G1381" s="487"/>
      <c r="H1381" s="108" t="s">
        <v>55</v>
      </c>
      <c r="I1381" s="472">
        <v>3</v>
      </c>
      <c r="J1381" s="472"/>
      <c r="K1381" s="473">
        <v>0</v>
      </c>
      <c r="L1381" s="473"/>
      <c r="M1381" s="473"/>
      <c r="N1381" s="473"/>
      <c r="O1381" s="472">
        <v>0</v>
      </c>
      <c r="P1381" s="472"/>
    </row>
    <row r="1382" spans="2:16" ht="8.25" customHeight="1" x14ac:dyDescent="0.25">
      <c r="D1382" s="487"/>
      <c r="E1382" s="487"/>
      <c r="F1382" s="487"/>
      <c r="G1382" s="487"/>
      <c r="K1382" s="431"/>
      <c r="L1382" s="431"/>
      <c r="M1382" s="431"/>
      <c r="N1382" s="431"/>
    </row>
    <row r="1383" spans="2:16" ht="3" customHeight="1" x14ac:dyDescent="0.25">
      <c r="K1383" s="431"/>
      <c r="L1383" s="431"/>
      <c r="M1383" s="431"/>
      <c r="N1383" s="431"/>
    </row>
    <row r="1384" spans="2:16" ht="10.5" customHeight="1" x14ac:dyDescent="0.25">
      <c r="B1384" s="470" t="s">
        <v>984</v>
      </c>
      <c r="C1384" s="470"/>
      <c r="D1384" s="487" t="s">
        <v>322</v>
      </c>
      <c r="E1384" s="487"/>
      <c r="F1384" s="487"/>
      <c r="G1384" s="487"/>
      <c r="H1384" s="108" t="s">
        <v>55</v>
      </c>
      <c r="I1384" s="472">
        <v>3</v>
      </c>
      <c r="J1384" s="472"/>
      <c r="K1384" s="473">
        <v>0</v>
      </c>
      <c r="L1384" s="473"/>
      <c r="M1384" s="473"/>
      <c r="N1384" s="473"/>
      <c r="O1384" s="472">
        <v>0</v>
      </c>
      <c r="P1384" s="472"/>
    </row>
    <row r="1385" spans="2:16" ht="8.25" customHeight="1" x14ac:dyDescent="0.25">
      <c r="D1385" s="487"/>
      <c r="E1385" s="487"/>
      <c r="F1385" s="487"/>
      <c r="G1385" s="487"/>
      <c r="K1385" s="431"/>
      <c r="L1385" s="431"/>
      <c r="M1385" s="431"/>
      <c r="N1385" s="431"/>
    </row>
    <row r="1386" spans="2:16" ht="3" customHeight="1" x14ac:dyDescent="0.25">
      <c r="K1386" s="431"/>
      <c r="L1386" s="431"/>
      <c r="M1386" s="431"/>
      <c r="N1386" s="431"/>
    </row>
    <row r="1387" spans="2:16" ht="10.5" customHeight="1" x14ac:dyDescent="0.25">
      <c r="B1387" s="470" t="s">
        <v>985</v>
      </c>
      <c r="C1387" s="470"/>
      <c r="D1387" s="487" t="s">
        <v>324</v>
      </c>
      <c r="E1387" s="487"/>
      <c r="F1387" s="487"/>
      <c r="G1387" s="487"/>
      <c r="H1387" s="108" t="s">
        <v>55</v>
      </c>
      <c r="I1387" s="472">
        <v>3</v>
      </c>
      <c r="J1387" s="472"/>
      <c r="K1387" s="473">
        <v>0</v>
      </c>
      <c r="L1387" s="473"/>
      <c r="M1387" s="473"/>
      <c r="N1387" s="473"/>
      <c r="O1387" s="472">
        <v>0</v>
      </c>
      <c r="P1387" s="472"/>
    </row>
    <row r="1388" spans="2:16" ht="8.25" customHeight="1" x14ac:dyDescent="0.25">
      <c r="D1388" s="487"/>
      <c r="E1388" s="487"/>
      <c r="F1388" s="487"/>
      <c r="G1388" s="487"/>
      <c r="K1388" s="431"/>
      <c r="L1388" s="431"/>
      <c r="M1388" s="431"/>
      <c r="N1388" s="431"/>
    </row>
    <row r="1389" spans="2:16" ht="3" customHeight="1" x14ac:dyDescent="0.25">
      <c r="K1389" s="431"/>
      <c r="L1389" s="431"/>
      <c r="M1389" s="431"/>
      <c r="N1389" s="431"/>
    </row>
    <row r="1390" spans="2:16" ht="10.5" customHeight="1" x14ac:dyDescent="0.25">
      <c r="B1390" s="491" t="s">
        <v>986</v>
      </c>
      <c r="C1390" s="491"/>
      <c r="D1390" s="492" t="s">
        <v>987</v>
      </c>
      <c r="E1390" s="492"/>
      <c r="F1390" s="492"/>
      <c r="G1390" s="492"/>
      <c r="K1390" s="431"/>
      <c r="L1390" s="431"/>
      <c r="M1390" s="431"/>
      <c r="N1390" s="431"/>
      <c r="O1390" s="493">
        <v>0</v>
      </c>
      <c r="P1390" s="493"/>
    </row>
    <row r="1391" spans="2:16" ht="3" customHeight="1" x14ac:dyDescent="0.25">
      <c r="K1391" s="431"/>
      <c r="L1391" s="431"/>
      <c r="M1391" s="431"/>
      <c r="N1391" s="431"/>
    </row>
    <row r="1392" spans="2:16" ht="10.5" customHeight="1" x14ac:dyDescent="0.25">
      <c r="B1392" s="470" t="s">
        <v>988</v>
      </c>
      <c r="C1392" s="470"/>
      <c r="D1392" s="487" t="s">
        <v>339</v>
      </c>
      <c r="E1392" s="487"/>
      <c r="F1392" s="487"/>
      <c r="G1392" s="487"/>
      <c r="H1392" s="108" t="s">
        <v>211</v>
      </c>
      <c r="I1392" s="472">
        <v>22.03</v>
      </c>
      <c r="J1392" s="472"/>
      <c r="K1392" s="473">
        <v>0</v>
      </c>
      <c r="L1392" s="473"/>
      <c r="M1392" s="473"/>
      <c r="N1392" s="473"/>
      <c r="O1392" s="472">
        <v>0</v>
      </c>
      <c r="P1392" s="472"/>
    </row>
    <row r="1393" spans="2:16" ht="8.25" customHeight="1" x14ac:dyDescent="0.25">
      <c r="D1393" s="487"/>
      <c r="E1393" s="487"/>
      <c r="F1393" s="487"/>
      <c r="G1393" s="487"/>
      <c r="K1393" s="431"/>
      <c r="L1393" s="431"/>
      <c r="M1393" s="431"/>
      <c r="N1393" s="431"/>
    </row>
    <row r="1394" spans="2:16" ht="3" customHeight="1" x14ac:dyDescent="0.25">
      <c r="K1394" s="431"/>
      <c r="L1394" s="431"/>
      <c r="M1394" s="431"/>
      <c r="N1394" s="431"/>
    </row>
    <row r="1395" spans="2:16" ht="10.5" customHeight="1" x14ac:dyDescent="0.25">
      <c r="B1395" s="470" t="s">
        <v>989</v>
      </c>
      <c r="C1395" s="470"/>
      <c r="D1395" s="471" t="s">
        <v>308</v>
      </c>
      <c r="E1395" s="471"/>
      <c r="F1395" s="471"/>
      <c r="G1395" s="471"/>
      <c r="H1395" s="108" t="s">
        <v>211</v>
      </c>
      <c r="I1395" s="472">
        <v>22.03</v>
      </c>
      <c r="J1395" s="472"/>
      <c r="K1395" s="473">
        <v>0</v>
      </c>
      <c r="L1395" s="473"/>
      <c r="M1395" s="473"/>
      <c r="N1395" s="473"/>
      <c r="O1395" s="472">
        <v>0</v>
      </c>
      <c r="P1395" s="472"/>
    </row>
    <row r="1396" spans="2:16" ht="3" customHeight="1" x14ac:dyDescent="0.25">
      <c r="K1396" s="431"/>
      <c r="L1396" s="431"/>
      <c r="M1396" s="431"/>
      <c r="N1396" s="431"/>
    </row>
    <row r="1397" spans="2:16" ht="10.5" customHeight="1" x14ac:dyDescent="0.25">
      <c r="B1397" s="470" t="s">
        <v>990</v>
      </c>
      <c r="C1397" s="470"/>
      <c r="D1397" s="487" t="s">
        <v>342</v>
      </c>
      <c r="E1397" s="487"/>
      <c r="F1397" s="487"/>
      <c r="G1397" s="487"/>
      <c r="H1397" s="108" t="s">
        <v>55</v>
      </c>
      <c r="I1397" s="472">
        <v>4</v>
      </c>
      <c r="J1397" s="472"/>
      <c r="K1397" s="473">
        <v>0</v>
      </c>
      <c r="L1397" s="473"/>
      <c r="M1397" s="473"/>
      <c r="N1397" s="473"/>
      <c r="O1397" s="472">
        <v>0</v>
      </c>
      <c r="P1397" s="472"/>
    </row>
    <row r="1398" spans="2:16" ht="8.25" customHeight="1" x14ac:dyDescent="0.25">
      <c r="D1398" s="487"/>
      <c r="E1398" s="487"/>
      <c r="F1398" s="487"/>
      <c r="G1398" s="487"/>
      <c r="K1398" s="431"/>
      <c r="L1398" s="431"/>
      <c r="M1398" s="431"/>
      <c r="N1398" s="431"/>
    </row>
    <row r="1399" spans="2:16" ht="9" customHeight="1" x14ac:dyDescent="0.25">
      <c r="D1399" s="487"/>
      <c r="E1399" s="487"/>
      <c r="F1399" s="487"/>
      <c r="G1399" s="487"/>
      <c r="K1399" s="431"/>
      <c r="L1399" s="431"/>
      <c r="M1399" s="431"/>
      <c r="N1399" s="431"/>
    </row>
    <row r="1400" spans="2:16" ht="3" customHeight="1" x14ac:dyDescent="0.25">
      <c r="K1400" s="431"/>
      <c r="L1400" s="431"/>
      <c r="M1400" s="431"/>
      <c r="N1400" s="431"/>
    </row>
    <row r="1401" spans="2:16" ht="10.5" customHeight="1" x14ac:dyDescent="0.25">
      <c r="B1401" s="470" t="s">
        <v>991</v>
      </c>
      <c r="C1401" s="470"/>
      <c r="D1401" s="487" t="s">
        <v>322</v>
      </c>
      <c r="E1401" s="487"/>
      <c r="F1401" s="487"/>
      <c r="G1401" s="487"/>
      <c r="H1401" s="108" t="s">
        <v>55</v>
      </c>
      <c r="I1401" s="472">
        <v>4</v>
      </c>
      <c r="J1401" s="472"/>
      <c r="K1401" s="473">
        <v>0</v>
      </c>
      <c r="L1401" s="473"/>
      <c r="M1401" s="473"/>
      <c r="N1401" s="473"/>
      <c r="O1401" s="472">
        <v>0</v>
      </c>
      <c r="P1401" s="472"/>
    </row>
    <row r="1402" spans="2:16" ht="8.25" customHeight="1" x14ac:dyDescent="0.25">
      <c r="D1402" s="487"/>
      <c r="E1402" s="487"/>
      <c r="F1402" s="487"/>
      <c r="G1402" s="487"/>
      <c r="K1402" s="431"/>
      <c r="L1402" s="431"/>
      <c r="M1402" s="431"/>
      <c r="N1402" s="431"/>
    </row>
    <row r="1403" spans="2:16" ht="3" customHeight="1" x14ac:dyDescent="0.25">
      <c r="K1403" s="431"/>
      <c r="L1403" s="431"/>
      <c r="M1403" s="431"/>
      <c r="N1403" s="431"/>
    </row>
    <row r="1404" spans="2:16" ht="10.5" customHeight="1" x14ac:dyDescent="0.25">
      <c r="B1404" s="491" t="s">
        <v>992</v>
      </c>
      <c r="C1404" s="491"/>
      <c r="D1404" s="492" t="s">
        <v>993</v>
      </c>
      <c r="E1404" s="492"/>
      <c r="F1404" s="492"/>
      <c r="G1404" s="492"/>
      <c r="K1404" s="431"/>
      <c r="L1404" s="431"/>
      <c r="M1404" s="431"/>
      <c r="N1404" s="431"/>
      <c r="O1404" s="493">
        <v>0</v>
      </c>
      <c r="P1404" s="493"/>
    </row>
    <row r="1405" spans="2:16" ht="3" customHeight="1" x14ac:dyDescent="0.25">
      <c r="K1405" s="431"/>
      <c r="L1405" s="431"/>
      <c r="M1405" s="431"/>
      <c r="N1405" s="431"/>
    </row>
    <row r="1406" spans="2:16" ht="10.5" customHeight="1" x14ac:dyDescent="0.25">
      <c r="B1406" s="470" t="s">
        <v>994</v>
      </c>
      <c r="C1406" s="470"/>
      <c r="D1406" s="487" t="s">
        <v>339</v>
      </c>
      <c r="E1406" s="487"/>
      <c r="F1406" s="487"/>
      <c r="G1406" s="487"/>
      <c r="H1406" s="108" t="s">
        <v>211</v>
      </c>
      <c r="I1406" s="472">
        <v>36.75</v>
      </c>
      <c r="J1406" s="472"/>
      <c r="K1406" s="473">
        <v>0</v>
      </c>
      <c r="L1406" s="473"/>
      <c r="M1406" s="473"/>
      <c r="N1406" s="473"/>
      <c r="O1406" s="472">
        <v>0</v>
      </c>
      <c r="P1406" s="472"/>
    </row>
    <row r="1407" spans="2:16" ht="8.25" customHeight="1" x14ac:dyDescent="0.25">
      <c r="D1407" s="487"/>
      <c r="E1407" s="487"/>
      <c r="F1407" s="487"/>
      <c r="G1407" s="487"/>
      <c r="K1407" s="431"/>
      <c r="L1407" s="431"/>
      <c r="M1407" s="431"/>
      <c r="N1407" s="431"/>
    </row>
    <row r="1408" spans="2:16" ht="3" customHeight="1" x14ac:dyDescent="0.25">
      <c r="K1408" s="431"/>
      <c r="L1408" s="431"/>
      <c r="M1408" s="431"/>
      <c r="N1408" s="431"/>
    </row>
    <row r="1409" spans="2:16" ht="10.5" customHeight="1" x14ac:dyDescent="0.25">
      <c r="B1409" s="470" t="s">
        <v>995</v>
      </c>
      <c r="C1409" s="470"/>
      <c r="D1409" s="471" t="s">
        <v>996</v>
      </c>
      <c r="E1409" s="471"/>
      <c r="F1409" s="471"/>
      <c r="G1409" s="471"/>
      <c r="H1409" s="108" t="s">
        <v>211</v>
      </c>
      <c r="I1409" s="472">
        <v>36.75</v>
      </c>
      <c r="J1409" s="472"/>
      <c r="K1409" s="473">
        <v>0</v>
      </c>
      <c r="L1409" s="473"/>
      <c r="M1409" s="473"/>
      <c r="N1409" s="473"/>
      <c r="O1409" s="472">
        <v>0</v>
      </c>
      <c r="P1409" s="472"/>
    </row>
    <row r="1410" spans="2:16" ht="3" customHeight="1" x14ac:dyDescent="0.25">
      <c r="K1410" s="431"/>
      <c r="L1410" s="431"/>
      <c r="M1410" s="431"/>
      <c r="N1410" s="431"/>
    </row>
    <row r="1411" spans="2:16" ht="10.5" customHeight="1" x14ac:dyDescent="0.25">
      <c r="B1411" s="470" t="s">
        <v>997</v>
      </c>
      <c r="C1411" s="470"/>
      <c r="D1411" s="471" t="s">
        <v>335</v>
      </c>
      <c r="E1411" s="471"/>
      <c r="F1411" s="471"/>
      <c r="G1411" s="471"/>
      <c r="H1411" s="108" t="s">
        <v>55</v>
      </c>
      <c r="I1411" s="472">
        <v>1</v>
      </c>
      <c r="J1411" s="472"/>
      <c r="K1411" s="473">
        <v>0</v>
      </c>
      <c r="L1411" s="473"/>
      <c r="M1411" s="473"/>
      <c r="N1411" s="473"/>
      <c r="O1411" s="472">
        <v>0</v>
      </c>
      <c r="P1411" s="472"/>
    </row>
    <row r="1412" spans="2:16" ht="3" customHeight="1" x14ac:dyDescent="0.25">
      <c r="K1412" s="431"/>
      <c r="L1412" s="431"/>
      <c r="M1412" s="431"/>
      <c r="N1412" s="431"/>
    </row>
    <row r="1413" spans="2:16" ht="10.5" customHeight="1" x14ac:dyDescent="0.25">
      <c r="B1413" s="470" t="s">
        <v>998</v>
      </c>
      <c r="C1413" s="470"/>
      <c r="D1413" s="471" t="s">
        <v>333</v>
      </c>
      <c r="E1413" s="471"/>
      <c r="F1413" s="471"/>
      <c r="G1413" s="471"/>
      <c r="H1413" s="108" t="s">
        <v>211</v>
      </c>
      <c r="I1413" s="472">
        <v>2.5</v>
      </c>
      <c r="J1413" s="472"/>
      <c r="K1413" s="473">
        <v>0</v>
      </c>
      <c r="L1413" s="473"/>
      <c r="M1413" s="473"/>
      <c r="N1413" s="473"/>
      <c r="O1413" s="472">
        <v>0</v>
      </c>
      <c r="P1413" s="472"/>
    </row>
    <row r="1414" spans="2:16" ht="3" customHeight="1" x14ac:dyDescent="0.25">
      <c r="K1414" s="431"/>
      <c r="L1414" s="431"/>
      <c r="M1414" s="431"/>
      <c r="N1414" s="431"/>
    </row>
    <row r="1415" spans="2:16" ht="10.5" customHeight="1" x14ac:dyDescent="0.25">
      <c r="B1415" s="470" t="s">
        <v>999</v>
      </c>
      <c r="C1415" s="470"/>
      <c r="D1415" s="487" t="s">
        <v>331</v>
      </c>
      <c r="E1415" s="487"/>
      <c r="F1415" s="487"/>
      <c r="G1415" s="487"/>
      <c r="H1415" s="108" t="s">
        <v>55</v>
      </c>
      <c r="I1415" s="472">
        <v>3</v>
      </c>
      <c r="J1415" s="472"/>
      <c r="K1415" s="473">
        <v>0</v>
      </c>
      <c r="L1415" s="473"/>
      <c r="M1415" s="473"/>
      <c r="N1415" s="473"/>
      <c r="O1415" s="472">
        <v>0</v>
      </c>
      <c r="P1415" s="472"/>
    </row>
    <row r="1416" spans="2:16" ht="8.25" customHeight="1" x14ac:dyDescent="0.25">
      <c r="D1416" s="487"/>
      <c r="E1416" s="487"/>
      <c r="F1416" s="487"/>
      <c r="G1416" s="487"/>
      <c r="K1416" s="431"/>
      <c r="L1416" s="431"/>
      <c r="M1416" s="431"/>
      <c r="N1416" s="431"/>
    </row>
    <row r="1417" spans="2:16" ht="3" customHeight="1" x14ac:dyDescent="0.25">
      <c r="K1417" s="431"/>
      <c r="L1417" s="431"/>
      <c r="M1417" s="431"/>
      <c r="N1417" s="431"/>
    </row>
    <row r="1418" spans="2:16" ht="10.5" customHeight="1" x14ac:dyDescent="0.25">
      <c r="B1418" s="467" t="s">
        <v>1000</v>
      </c>
      <c r="C1418" s="467"/>
      <c r="D1418" s="468" t="s">
        <v>409</v>
      </c>
      <c r="E1418" s="468"/>
      <c r="F1418" s="468"/>
      <c r="G1418" s="468"/>
      <c r="K1418" s="431"/>
      <c r="L1418" s="431"/>
      <c r="M1418" s="431"/>
      <c r="N1418" s="431"/>
      <c r="O1418" s="469">
        <v>0</v>
      </c>
      <c r="P1418" s="469"/>
    </row>
    <row r="1419" spans="2:16" ht="3" customHeight="1" x14ac:dyDescent="0.25">
      <c r="K1419" s="431"/>
      <c r="L1419" s="431"/>
      <c r="M1419" s="431"/>
      <c r="N1419" s="431"/>
    </row>
    <row r="1420" spans="2:16" ht="10.5" customHeight="1" x14ac:dyDescent="0.25">
      <c r="B1420" s="484" t="s">
        <v>1001</v>
      </c>
      <c r="C1420" s="484"/>
      <c r="D1420" s="485" t="s">
        <v>411</v>
      </c>
      <c r="E1420" s="485"/>
      <c r="F1420" s="485"/>
      <c r="G1420" s="485"/>
      <c r="K1420" s="431"/>
      <c r="L1420" s="431"/>
      <c r="M1420" s="431"/>
      <c r="N1420" s="431"/>
      <c r="O1420" s="486">
        <v>0</v>
      </c>
      <c r="P1420" s="486"/>
    </row>
    <row r="1421" spans="2:16" ht="3" customHeight="1" x14ac:dyDescent="0.25">
      <c r="K1421" s="431"/>
      <c r="L1421" s="431"/>
      <c r="M1421" s="431"/>
      <c r="N1421" s="431"/>
    </row>
    <row r="1422" spans="2:16" ht="10.5" customHeight="1" x14ac:dyDescent="0.25">
      <c r="B1422" s="470" t="s">
        <v>1002</v>
      </c>
      <c r="C1422" s="470"/>
      <c r="D1422" s="487" t="s">
        <v>413</v>
      </c>
      <c r="E1422" s="487"/>
      <c r="F1422" s="487"/>
      <c r="G1422" s="487"/>
      <c r="H1422" s="108" t="s">
        <v>55</v>
      </c>
      <c r="I1422" s="472">
        <v>1</v>
      </c>
      <c r="J1422" s="472"/>
      <c r="K1422" s="473">
        <v>0</v>
      </c>
      <c r="L1422" s="473"/>
      <c r="M1422" s="473"/>
      <c r="N1422" s="473"/>
      <c r="O1422" s="472">
        <v>0</v>
      </c>
      <c r="P1422" s="472"/>
    </row>
    <row r="1423" spans="2:16" ht="8.25" customHeight="1" x14ac:dyDescent="0.25">
      <c r="D1423" s="487"/>
      <c r="E1423" s="487"/>
      <c r="F1423" s="487"/>
      <c r="G1423" s="487"/>
      <c r="K1423" s="431"/>
      <c r="L1423" s="431"/>
      <c r="M1423" s="431"/>
      <c r="N1423" s="431"/>
    </row>
    <row r="1424" spans="2:16" ht="3" customHeight="1" x14ac:dyDescent="0.25">
      <c r="K1424" s="431"/>
      <c r="L1424" s="431"/>
      <c r="M1424" s="431"/>
      <c r="N1424" s="431"/>
    </row>
    <row r="1425" spans="2:16" ht="10.5" customHeight="1" x14ac:dyDescent="0.25">
      <c r="B1425" s="470" t="s">
        <v>1003</v>
      </c>
      <c r="C1425" s="470"/>
      <c r="D1425" s="471" t="s">
        <v>415</v>
      </c>
      <c r="E1425" s="471"/>
      <c r="F1425" s="471"/>
      <c r="G1425" s="471"/>
      <c r="H1425" s="108" t="s">
        <v>211</v>
      </c>
      <c r="I1425" s="472">
        <v>8.9</v>
      </c>
      <c r="J1425" s="472"/>
      <c r="K1425" s="473">
        <v>0</v>
      </c>
      <c r="L1425" s="473"/>
      <c r="M1425" s="473"/>
      <c r="N1425" s="473"/>
      <c r="O1425" s="472">
        <v>0</v>
      </c>
      <c r="P1425" s="472"/>
    </row>
    <row r="1426" spans="2:16" ht="3" customHeight="1" x14ac:dyDescent="0.25">
      <c r="K1426" s="431"/>
      <c r="L1426" s="431"/>
      <c r="M1426" s="431"/>
      <c r="N1426" s="431"/>
    </row>
    <row r="1427" spans="2:16" ht="10.5" customHeight="1" x14ac:dyDescent="0.25">
      <c r="B1427" s="470" t="s">
        <v>1004</v>
      </c>
      <c r="C1427" s="470"/>
      <c r="D1427" s="471" t="s">
        <v>417</v>
      </c>
      <c r="E1427" s="471"/>
      <c r="F1427" s="471"/>
      <c r="G1427" s="471"/>
      <c r="H1427" s="108" t="s">
        <v>211</v>
      </c>
      <c r="I1427" s="472">
        <v>6.9</v>
      </c>
      <c r="J1427" s="472"/>
      <c r="K1427" s="473">
        <v>0</v>
      </c>
      <c r="L1427" s="473"/>
      <c r="M1427" s="473"/>
      <c r="N1427" s="473"/>
      <c r="O1427" s="472">
        <v>0</v>
      </c>
      <c r="P1427" s="472"/>
    </row>
    <row r="1428" spans="2:16" ht="3" customHeight="1" x14ac:dyDescent="0.25">
      <c r="K1428" s="431"/>
      <c r="L1428" s="431"/>
      <c r="M1428" s="431"/>
      <c r="N1428" s="431"/>
      <c r="P1428" s="104">
        <v>0</v>
      </c>
    </row>
    <row r="1429" spans="2:16" ht="10.5" customHeight="1" x14ac:dyDescent="0.25">
      <c r="B1429" s="470" t="s">
        <v>1005</v>
      </c>
      <c r="C1429" s="470"/>
      <c r="D1429" s="471" t="s">
        <v>419</v>
      </c>
      <c r="E1429" s="471"/>
      <c r="F1429" s="471"/>
      <c r="G1429" s="471"/>
      <c r="H1429" s="108" t="s">
        <v>211</v>
      </c>
      <c r="I1429" s="472">
        <v>6.9</v>
      </c>
      <c r="J1429" s="472"/>
      <c r="K1429" s="473">
        <v>0</v>
      </c>
      <c r="L1429" s="473"/>
      <c r="M1429" s="473"/>
      <c r="N1429" s="473"/>
      <c r="O1429" s="472">
        <v>0</v>
      </c>
      <c r="P1429" s="472"/>
    </row>
    <row r="1430" spans="2:16" ht="3" customHeight="1" x14ac:dyDescent="0.25">
      <c r="K1430" s="431"/>
      <c r="L1430" s="431"/>
      <c r="M1430" s="431"/>
      <c r="N1430" s="431"/>
    </row>
    <row r="1431" spans="2:16" ht="10.5" customHeight="1" x14ac:dyDescent="0.25">
      <c r="B1431" s="470" t="s">
        <v>1006</v>
      </c>
      <c r="C1431" s="470"/>
      <c r="D1431" s="471" t="s">
        <v>269</v>
      </c>
      <c r="E1431" s="471"/>
      <c r="F1431" s="471"/>
      <c r="G1431" s="471"/>
      <c r="H1431" s="108" t="s">
        <v>211</v>
      </c>
      <c r="I1431" s="472">
        <v>6.9</v>
      </c>
      <c r="J1431" s="472"/>
      <c r="K1431" s="473">
        <v>0</v>
      </c>
      <c r="L1431" s="473"/>
      <c r="M1431" s="473"/>
      <c r="N1431" s="473"/>
      <c r="O1431" s="472">
        <v>0</v>
      </c>
      <c r="P1431" s="472"/>
    </row>
    <row r="1432" spans="2:16" ht="3" customHeight="1" x14ac:dyDescent="0.25">
      <c r="K1432" s="431"/>
      <c r="L1432" s="431"/>
      <c r="M1432" s="431"/>
      <c r="N1432" s="431"/>
    </row>
    <row r="1433" spans="2:16" ht="10.5" customHeight="1" x14ac:dyDescent="0.25">
      <c r="B1433" s="470" t="s">
        <v>1007</v>
      </c>
      <c r="C1433" s="470"/>
      <c r="D1433" s="471" t="s">
        <v>422</v>
      </c>
      <c r="E1433" s="471"/>
      <c r="F1433" s="471"/>
      <c r="G1433" s="471"/>
      <c r="H1433" s="108" t="s">
        <v>211</v>
      </c>
      <c r="I1433" s="472">
        <v>6.9</v>
      </c>
      <c r="J1433" s="472"/>
      <c r="K1433" s="473">
        <v>0</v>
      </c>
      <c r="L1433" s="473"/>
      <c r="M1433" s="473"/>
      <c r="N1433" s="473"/>
      <c r="O1433" s="472">
        <v>0</v>
      </c>
      <c r="P1433" s="472"/>
    </row>
    <row r="1434" spans="2:16" ht="3" customHeight="1" x14ac:dyDescent="0.25">
      <c r="K1434" s="431"/>
      <c r="L1434" s="431"/>
      <c r="M1434" s="431"/>
      <c r="N1434" s="431"/>
    </row>
    <row r="1435" spans="2:16" ht="10.5" customHeight="1" x14ac:dyDescent="0.25">
      <c r="B1435" s="470" t="s">
        <v>1008</v>
      </c>
      <c r="C1435" s="470"/>
      <c r="D1435" s="471" t="s">
        <v>424</v>
      </c>
      <c r="E1435" s="471"/>
      <c r="F1435" s="471"/>
      <c r="G1435" s="471"/>
      <c r="H1435" s="108" t="s">
        <v>211</v>
      </c>
      <c r="I1435" s="472">
        <v>6.9</v>
      </c>
      <c r="J1435" s="472"/>
      <c r="K1435" s="473">
        <v>0</v>
      </c>
      <c r="L1435" s="473"/>
      <c r="M1435" s="473"/>
      <c r="N1435" s="473"/>
      <c r="O1435" s="472">
        <v>0</v>
      </c>
      <c r="P1435" s="472"/>
    </row>
    <row r="1436" spans="2:16" ht="3" customHeight="1" x14ac:dyDescent="0.25">
      <c r="K1436" s="431"/>
      <c r="L1436" s="431"/>
      <c r="M1436" s="431"/>
      <c r="N1436" s="431"/>
    </row>
    <row r="1437" spans="2:16" ht="10.5" customHeight="1" x14ac:dyDescent="0.25">
      <c r="B1437" s="470" t="s">
        <v>1009</v>
      </c>
      <c r="C1437" s="470"/>
      <c r="D1437" s="471" t="s">
        <v>265</v>
      </c>
      <c r="E1437" s="471"/>
      <c r="F1437" s="471"/>
      <c r="G1437" s="471"/>
      <c r="H1437" s="108" t="s">
        <v>211</v>
      </c>
      <c r="I1437" s="472">
        <v>6.9</v>
      </c>
      <c r="J1437" s="472"/>
      <c r="K1437" s="473">
        <v>0</v>
      </c>
      <c r="L1437" s="473"/>
      <c r="M1437" s="473"/>
      <c r="N1437" s="473"/>
      <c r="O1437" s="472">
        <v>0</v>
      </c>
      <c r="P1437" s="472"/>
    </row>
    <row r="1438" spans="2:16" ht="3" customHeight="1" x14ac:dyDescent="0.25">
      <c r="K1438" s="431"/>
      <c r="L1438" s="431"/>
      <c r="M1438" s="431"/>
      <c r="N1438" s="431"/>
    </row>
    <row r="1439" spans="2:16" ht="10.5" customHeight="1" x14ac:dyDescent="0.25">
      <c r="B1439" s="484" t="s">
        <v>1010</v>
      </c>
      <c r="C1439" s="484"/>
      <c r="D1439" s="485" t="s">
        <v>427</v>
      </c>
      <c r="E1439" s="485"/>
      <c r="F1439" s="485"/>
      <c r="G1439" s="485"/>
      <c r="K1439" s="431"/>
      <c r="L1439" s="431"/>
      <c r="M1439" s="431"/>
      <c r="N1439" s="431"/>
      <c r="O1439" s="486">
        <v>0</v>
      </c>
      <c r="P1439" s="486"/>
    </row>
    <row r="1440" spans="2:16" ht="3" customHeight="1" x14ac:dyDescent="0.25">
      <c r="K1440" s="431"/>
      <c r="L1440" s="431"/>
      <c r="M1440" s="431"/>
      <c r="N1440" s="431"/>
    </row>
    <row r="1441" spans="2:16" ht="10.5" customHeight="1" x14ac:dyDescent="0.25">
      <c r="B1441" s="470" t="s">
        <v>1011</v>
      </c>
      <c r="C1441" s="470"/>
      <c r="D1441" s="487" t="s">
        <v>429</v>
      </c>
      <c r="E1441" s="487"/>
      <c r="F1441" s="487"/>
      <c r="G1441" s="487"/>
      <c r="H1441" s="108" t="s">
        <v>55</v>
      </c>
      <c r="I1441" s="472">
        <v>1</v>
      </c>
      <c r="J1441" s="472"/>
      <c r="K1441" s="473">
        <v>0</v>
      </c>
      <c r="L1441" s="473"/>
      <c r="M1441" s="473"/>
      <c r="N1441" s="473"/>
      <c r="O1441" s="472">
        <v>0</v>
      </c>
      <c r="P1441" s="472"/>
    </row>
    <row r="1442" spans="2:16" ht="8.25" customHeight="1" x14ac:dyDescent="0.25">
      <c r="D1442" s="487"/>
      <c r="E1442" s="487"/>
      <c r="F1442" s="487"/>
      <c r="G1442" s="487"/>
      <c r="K1442" s="431"/>
      <c r="L1442" s="431"/>
      <c r="M1442" s="431"/>
      <c r="N1442" s="431"/>
    </row>
    <row r="1443" spans="2:16" ht="3" customHeight="1" x14ac:dyDescent="0.25">
      <c r="K1443" s="431"/>
      <c r="L1443" s="431"/>
      <c r="M1443" s="431"/>
      <c r="N1443" s="431"/>
    </row>
    <row r="1444" spans="2:16" ht="10.5" customHeight="1" x14ac:dyDescent="0.25">
      <c r="B1444" s="470" t="s">
        <v>1012</v>
      </c>
      <c r="C1444" s="470"/>
      <c r="D1444" s="471" t="s">
        <v>431</v>
      </c>
      <c r="E1444" s="471"/>
      <c r="F1444" s="471"/>
      <c r="G1444" s="471"/>
      <c r="H1444" s="108" t="s">
        <v>211</v>
      </c>
      <c r="I1444" s="472">
        <v>6.5</v>
      </c>
      <c r="J1444" s="472"/>
      <c r="K1444" s="473">
        <v>0</v>
      </c>
      <c r="L1444" s="473"/>
      <c r="M1444" s="473"/>
      <c r="N1444" s="473"/>
      <c r="O1444" s="472">
        <v>0</v>
      </c>
      <c r="P1444" s="472"/>
    </row>
    <row r="1445" spans="2:16" ht="3" customHeight="1" x14ac:dyDescent="0.25">
      <c r="K1445" s="431"/>
      <c r="L1445" s="431"/>
      <c r="M1445" s="431"/>
      <c r="N1445" s="431"/>
    </row>
    <row r="1446" spans="2:16" ht="10.5" customHeight="1" x14ac:dyDescent="0.25">
      <c r="B1446" s="470" t="s">
        <v>1013</v>
      </c>
      <c r="C1446" s="470"/>
      <c r="D1446" s="471" t="s">
        <v>433</v>
      </c>
      <c r="E1446" s="471"/>
      <c r="F1446" s="471"/>
      <c r="G1446" s="471"/>
      <c r="H1446" s="108" t="s">
        <v>211</v>
      </c>
      <c r="I1446" s="472">
        <v>4.5</v>
      </c>
      <c r="J1446" s="472"/>
      <c r="K1446" s="473">
        <v>0</v>
      </c>
      <c r="L1446" s="473"/>
      <c r="M1446" s="473"/>
      <c r="N1446" s="473"/>
      <c r="O1446" s="472">
        <v>0</v>
      </c>
      <c r="P1446" s="472"/>
    </row>
    <row r="1447" spans="2:16" ht="3" customHeight="1" x14ac:dyDescent="0.25">
      <c r="K1447" s="431"/>
      <c r="L1447" s="431"/>
      <c r="M1447" s="431"/>
      <c r="N1447" s="431"/>
    </row>
    <row r="1448" spans="2:16" ht="10.5" customHeight="1" x14ac:dyDescent="0.25">
      <c r="B1448" s="470" t="s">
        <v>1014</v>
      </c>
      <c r="C1448" s="470"/>
      <c r="D1448" s="471" t="s">
        <v>419</v>
      </c>
      <c r="E1448" s="471"/>
      <c r="F1448" s="471"/>
      <c r="G1448" s="471"/>
      <c r="H1448" s="108" t="s">
        <v>211</v>
      </c>
      <c r="I1448" s="472">
        <v>4.5</v>
      </c>
      <c r="J1448" s="472"/>
      <c r="K1448" s="473">
        <v>0</v>
      </c>
      <c r="L1448" s="473"/>
      <c r="M1448" s="473"/>
      <c r="N1448" s="473"/>
      <c r="O1448" s="472">
        <v>0</v>
      </c>
      <c r="P1448" s="472"/>
    </row>
    <row r="1449" spans="2:16" ht="3" customHeight="1" x14ac:dyDescent="0.25">
      <c r="K1449" s="431"/>
      <c r="L1449" s="431"/>
      <c r="M1449" s="431"/>
      <c r="N1449" s="431"/>
    </row>
    <row r="1450" spans="2:16" ht="10.5" customHeight="1" x14ac:dyDescent="0.25">
      <c r="B1450" s="470" t="s">
        <v>1015</v>
      </c>
      <c r="C1450" s="470"/>
      <c r="D1450" s="471" t="s">
        <v>269</v>
      </c>
      <c r="E1450" s="471"/>
      <c r="F1450" s="471"/>
      <c r="G1450" s="471"/>
      <c r="H1450" s="108" t="s">
        <v>211</v>
      </c>
      <c r="I1450" s="472">
        <v>4.5</v>
      </c>
      <c r="J1450" s="472"/>
      <c r="K1450" s="473">
        <v>0</v>
      </c>
      <c r="L1450" s="473"/>
      <c r="M1450" s="473"/>
      <c r="N1450" s="473"/>
      <c r="O1450" s="472">
        <v>0</v>
      </c>
      <c r="P1450" s="472"/>
    </row>
    <row r="1451" spans="2:16" ht="3" customHeight="1" x14ac:dyDescent="0.25">
      <c r="K1451" s="431"/>
      <c r="L1451" s="431"/>
      <c r="M1451" s="431"/>
      <c r="N1451" s="431">
        <v>0</v>
      </c>
      <c r="P1451" s="104">
        <v>0</v>
      </c>
    </row>
    <row r="1452" spans="2:16" ht="10.5" customHeight="1" x14ac:dyDescent="0.25">
      <c r="B1452" s="470" t="s">
        <v>1016</v>
      </c>
      <c r="C1452" s="470"/>
      <c r="D1452" s="471" t="s">
        <v>422</v>
      </c>
      <c r="E1452" s="471"/>
      <c r="F1452" s="471"/>
      <c r="G1452" s="471"/>
      <c r="H1452" s="108" t="s">
        <v>211</v>
      </c>
      <c r="I1452" s="472">
        <v>4.5</v>
      </c>
      <c r="J1452" s="472"/>
      <c r="K1452" s="473">
        <v>0</v>
      </c>
      <c r="L1452" s="473"/>
      <c r="M1452" s="473"/>
      <c r="N1452" s="473"/>
      <c r="O1452" s="472">
        <v>0</v>
      </c>
      <c r="P1452" s="472"/>
    </row>
    <row r="1453" spans="2:16" ht="3" customHeight="1" x14ac:dyDescent="0.25">
      <c r="K1453" s="431"/>
      <c r="L1453" s="431"/>
      <c r="M1453" s="431"/>
      <c r="N1453" s="431"/>
    </row>
    <row r="1454" spans="2:16" ht="10.5" customHeight="1" x14ac:dyDescent="0.25">
      <c r="B1454" s="470" t="s">
        <v>1017</v>
      </c>
      <c r="C1454" s="470"/>
      <c r="D1454" s="471" t="s">
        <v>424</v>
      </c>
      <c r="E1454" s="471"/>
      <c r="F1454" s="471"/>
      <c r="G1454" s="471"/>
      <c r="H1454" s="108" t="s">
        <v>211</v>
      </c>
      <c r="I1454" s="472">
        <v>4.5</v>
      </c>
      <c r="J1454" s="472"/>
      <c r="K1454" s="473">
        <v>0</v>
      </c>
      <c r="L1454" s="473"/>
      <c r="M1454" s="473"/>
      <c r="N1454" s="473"/>
      <c r="O1454" s="472">
        <v>0</v>
      </c>
      <c r="P1454" s="472"/>
    </row>
    <row r="1455" spans="2:16" ht="3" customHeight="1" x14ac:dyDescent="0.25">
      <c r="K1455" s="431"/>
      <c r="L1455" s="431"/>
      <c r="M1455" s="431"/>
      <c r="N1455" s="431"/>
    </row>
    <row r="1456" spans="2:16" ht="10.5" customHeight="1" x14ac:dyDescent="0.25">
      <c r="B1456" s="470" t="s">
        <v>1018</v>
      </c>
      <c r="C1456" s="470"/>
      <c r="D1456" s="471" t="s">
        <v>265</v>
      </c>
      <c r="E1456" s="471"/>
      <c r="F1456" s="471"/>
      <c r="G1456" s="471"/>
      <c r="H1456" s="108" t="s">
        <v>211</v>
      </c>
      <c r="I1456" s="472">
        <v>4.5</v>
      </c>
      <c r="J1456" s="472"/>
      <c r="K1456" s="473">
        <v>0</v>
      </c>
      <c r="L1456" s="473"/>
      <c r="M1456" s="473"/>
      <c r="N1456" s="473"/>
      <c r="O1456" s="472">
        <v>0</v>
      </c>
      <c r="P1456" s="472"/>
    </row>
    <row r="1457" spans="2:16" ht="3" customHeight="1" x14ac:dyDescent="0.25">
      <c r="K1457" s="431"/>
      <c r="L1457" s="431"/>
      <c r="M1457" s="431"/>
      <c r="N1457" s="431"/>
    </row>
    <row r="1458" spans="2:16" ht="10.5" customHeight="1" x14ac:dyDescent="0.25">
      <c r="B1458" s="467" t="s">
        <v>1019</v>
      </c>
      <c r="C1458" s="467"/>
      <c r="D1458" s="468" t="s">
        <v>440</v>
      </c>
      <c r="E1458" s="468"/>
      <c r="F1458" s="468"/>
      <c r="G1458" s="468"/>
      <c r="K1458" s="431"/>
      <c r="L1458" s="431"/>
      <c r="M1458" s="431"/>
      <c r="N1458" s="431"/>
      <c r="O1458" s="469">
        <v>0</v>
      </c>
      <c r="P1458" s="469"/>
    </row>
    <row r="1459" spans="2:16" ht="3" customHeight="1" x14ac:dyDescent="0.25">
      <c r="K1459" s="431"/>
      <c r="L1459" s="431"/>
      <c r="M1459" s="431"/>
      <c r="N1459" s="431"/>
    </row>
    <row r="1460" spans="2:16" ht="10.5" customHeight="1" x14ac:dyDescent="0.25">
      <c r="B1460" s="470" t="s">
        <v>1020</v>
      </c>
      <c r="C1460" s="470"/>
      <c r="D1460" s="471" t="s">
        <v>442</v>
      </c>
      <c r="E1460" s="471"/>
      <c r="F1460" s="471"/>
      <c r="G1460" s="471"/>
      <c r="H1460" s="108" t="s">
        <v>443</v>
      </c>
      <c r="I1460" s="472">
        <v>1</v>
      </c>
      <c r="J1460" s="472"/>
      <c r="K1460" s="473">
        <v>0</v>
      </c>
      <c r="L1460" s="473"/>
      <c r="M1460" s="473"/>
      <c r="N1460" s="473"/>
      <c r="O1460" s="472">
        <v>0</v>
      </c>
      <c r="P1460" s="472"/>
    </row>
    <row r="1461" spans="2:16" ht="3" customHeight="1" x14ac:dyDescent="0.25">
      <c r="K1461" s="431"/>
      <c r="L1461" s="431"/>
      <c r="M1461" s="431"/>
      <c r="N1461" s="431"/>
    </row>
    <row r="1462" spans="2:16" ht="10.5" customHeight="1" x14ac:dyDescent="0.25">
      <c r="B1462" s="470" t="s">
        <v>1021</v>
      </c>
      <c r="C1462" s="470"/>
      <c r="D1462" s="471" t="s">
        <v>445</v>
      </c>
      <c r="E1462" s="471"/>
      <c r="F1462" s="471"/>
      <c r="G1462" s="471"/>
      <c r="H1462" s="108" t="s">
        <v>443</v>
      </c>
      <c r="I1462" s="472">
        <v>1</v>
      </c>
      <c r="J1462" s="472"/>
      <c r="K1462" s="473">
        <v>0</v>
      </c>
      <c r="L1462" s="473"/>
      <c r="M1462" s="473"/>
      <c r="N1462" s="473"/>
      <c r="O1462" s="472">
        <v>0</v>
      </c>
      <c r="P1462" s="472"/>
    </row>
    <row r="1463" spans="2:16" ht="3" customHeight="1" x14ac:dyDescent="0.25">
      <c r="K1463" s="431"/>
      <c r="L1463" s="431"/>
      <c r="M1463" s="431"/>
      <c r="N1463" s="431"/>
    </row>
    <row r="1464" spans="2:16" ht="10.5" customHeight="1" x14ac:dyDescent="0.25">
      <c r="B1464" s="474" t="s">
        <v>1022</v>
      </c>
      <c r="C1464" s="474"/>
      <c r="D1464" s="475" t="s">
        <v>1023</v>
      </c>
      <c r="E1464" s="475"/>
      <c r="F1464" s="475"/>
      <c r="G1464" s="475"/>
      <c r="K1464" s="431"/>
      <c r="L1464" s="431"/>
      <c r="M1464" s="431"/>
      <c r="N1464" s="431"/>
      <c r="O1464" s="476">
        <v>0</v>
      </c>
      <c r="P1464" s="476"/>
    </row>
    <row r="1465" spans="2:16" ht="3" customHeight="1" x14ac:dyDescent="0.25">
      <c r="K1465" s="431"/>
      <c r="L1465" s="431"/>
      <c r="M1465" s="431"/>
      <c r="N1465" s="431"/>
    </row>
    <row r="1466" spans="2:16" ht="10.5" customHeight="1" x14ac:dyDescent="0.25">
      <c r="B1466" s="488" t="s">
        <v>1024</v>
      </c>
      <c r="C1466" s="488"/>
      <c r="D1466" s="489" t="s">
        <v>50</v>
      </c>
      <c r="E1466" s="489"/>
      <c r="F1466" s="489"/>
      <c r="G1466" s="489"/>
      <c r="K1466" s="431"/>
      <c r="L1466" s="431"/>
      <c r="M1466" s="431"/>
      <c r="N1466" s="431"/>
      <c r="O1466" s="490">
        <v>444446.79000000004</v>
      </c>
      <c r="P1466" s="490"/>
    </row>
    <row r="1467" spans="2:16" ht="3" customHeight="1" x14ac:dyDescent="0.25">
      <c r="K1467" s="431"/>
      <c r="L1467" s="431"/>
      <c r="M1467" s="431"/>
      <c r="N1467" s="431"/>
    </row>
    <row r="1468" spans="2:16" ht="10.5" customHeight="1" x14ac:dyDescent="0.25">
      <c r="B1468" s="467" t="s">
        <v>1025</v>
      </c>
      <c r="C1468" s="467"/>
      <c r="D1468" s="468" t="s">
        <v>52</v>
      </c>
      <c r="E1468" s="468"/>
      <c r="F1468" s="468"/>
      <c r="G1468" s="468"/>
      <c r="K1468" s="431"/>
      <c r="L1468" s="431"/>
      <c r="M1468" s="431"/>
      <c r="N1468" s="431"/>
      <c r="O1468" s="469">
        <v>0</v>
      </c>
      <c r="P1468" s="469"/>
    </row>
    <row r="1469" spans="2:16" ht="3" customHeight="1" x14ac:dyDescent="0.25">
      <c r="K1469" s="431"/>
      <c r="L1469" s="431"/>
      <c r="M1469" s="431"/>
      <c r="N1469" s="431"/>
    </row>
    <row r="1470" spans="2:16" ht="10.5" customHeight="1" x14ac:dyDescent="0.25">
      <c r="B1470" s="470" t="s">
        <v>1026</v>
      </c>
      <c r="C1470" s="470"/>
      <c r="D1470" s="471" t="s">
        <v>54</v>
      </c>
      <c r="E1470" s="471"/>
      <c r="F1470" s="471"/>
      <c r="G1470" s="471"/>
      <c r="H1470" s="108" t="s">
        <v>55</v>
      </c>
      <c r="I1470" s="472">
        <v>19</v>
      </c>
      <c r="J1470" s="472"/>
      <c r="K1470" s="473">
        <v>0</v>
      </c>
      <c r="L1470" s="473"/>
      <c r="M1470" s="473"/>
      <c r="N1470" s="473"/>
      <c r="O1470" s="472">
        <v>0</v>
      </c>
      <c r="P1470" s="472"/>
    </row>
    <row r="1471" spans="2:16" ht="3" customHeight="1" x14ac:dyDescent="0.25">
      <c r="K1471" s="431"/>
      <c r="L1471" s="431"/>
      <c r="M1471" s="431"/>
      <c r="N1471" s="431"/>
    </row>
    <row r="1472" spans="2:16" ht="10.5" customHeight="1" x14ac:dyDescent="0.25">
      <c r="B1472" s="470" t="s">
        <v>1027</v>
      </c>
      <c r="C1472" s="470"/>
      <c r="D1472" s="471" t="s">
        <v>57</v>
      </c>
      <c r="E1472" s="471"/>
      <c r="F1472" s="471"/>
      <c r="G1472" s="471"/>
      <c r="H1472" s="108" t="s">
        <v>55</v>
      </c>
      <c r="I1472" s="472">
        <v>2</v>
      </c>
      <c r="J1472" s="472"/>
      <c r="K1472" s="473">
        <v>0</v>
      </c>
      <c r="L1472" s="473"/>
      <c r="M1472" s="473"/>
      <c r="N1472" s="473"/>
      <c r="O1472" s="472">
        <v>0</v>
      </c>
      <c r="P1472" s="472"/>
    </row>
    <row r="1473" spans="2:16" ht="10.5" customHeight="1" x14ac:dyDescent="0.25">
      <c r="B1473" s="470" t="s">
        <v>1028</v>
      </c>
      <c r="C1473" s="470"/>
      <c r="D1473" s="471" t="s">
        <v>59</v>
      </c>
      <c r="E1473" s="471"/>
      <c r="F1473" s="471"/>
      <c r="G1473" s="471"/>
      <c r="H1473" s="108" t="s">
        <v>55</v>
      </c>
      <c r="I1473" s="472">
        <v>2</v>
      </c>
      <c r="J1473" s="472"/>
      <c r="K1473" s="473">
        <v>0</v>
      </c>
      <c r="L1473" s="473"/>
      <c r="M1473" s="473"/>
      <c r="N1473" s="473"/>
      <c r="O1473" s="472">
        <v>0</v>
      </c>
      <c r="P1473" s="472"/>
    </row>
    <row r="1474" spans="2:16" ht="3" customHeight="1" x14ac:dyDescent="0.25">
      <c r="K1474" s="431"/>
      <c r="L1474" s="431"/>
      <c r="M1474" s="431"/>
      <c r="N1474" s="431"/>
    </row>
    <row r="1475" spans="2:16" ht="10.5" customHeight="1" x14ac:dyDescent="0.25">
      <c r="B1475" s="470" t="s">
        <v>1029</v>
      </c>
      <c r="C1475" s="470"/>
      <c r="D1475" s="471" t="s">
        <v>61</v>
      </c>
      <c r="E1475" s="471"/>
      <c r="F1475" s="471"/>
      <c r="G1475" s="471"/>
      <c r="H1475" s="108" t="s">
        <v>55</v>
      </c>
      <c r="I1475" s="472">
        <v>1</v>
      </c>
      <c r="J1475" s="472"/>
      <c r="K1475" s="473">
        <v>0</v>
      </c>
      <c r="L1475" s="473"/>
      <c r="M1475" s="473"/>
      <c r="N1475" s="473"/>
      <c r="O1475" s="472">
        <v>0</v>
      </c>
      <c r="P1475" s="472"/>
    </row>
    <row r="1476" spans="2:16" ht="3" customHeight="1" x14ac:dyDescent="0.25">
      <c r="K1476" s="431"/>
      <c r="L1476" s="431"/>
      <c r="M1476" s="431"/>
      <c r="N1476" s="431"/>
    </row>
    <row r="1477" spans="2:16" ht="10.5" customHeight="1" x14ac:dyDescent="0.25">
      <c r="B1477" s="470" t="s">
        <v>1030</v>
      </c>
      <c r="C1477" s="470"/>
      <c r="D1477" s="471" t="s">
        <v>63</v>
      </c>
      <c r="E1477" s="471"/>
      <c r="F1477" s="471"/>
      <c r="G1477" s="471"/>
      <c r="H1477" s="108" t="s">
        <v>55</v>
      </c>
      <c r="I1477" s="472">
        <v>1</v>
      </c>
      <c r="J1477" s="472"/>
      <c r="K1477" s="473">
        <v>0</v>
      </c>
      <c r="L1477" s="473"/>
      <c r="M1477" s="473"/>
      <c r="N1477" s="473"/>
      <c r="O1477" s="472">
        <v>0</v>
      </c>
      <c r="P1477" s="472"/>
    </row>
    <row r="1478" spans="2:16" ht="3" customHeight="1" x14ac:dyDescent="0.25">
      <c r="K1478" s="431"/>
      <c r="L1478" s="431"/>
      <c r="M1478" s="431"/>
      <c r="N1478" s="431"/>
    </row>
    <row r="1479" spans="2:16" ht="10.5" customHeight="1" x14ac:dyDescent="0.25">
      <c r="B1479" s="470" t="s">
        <v>1031</v>
      </c>
      <c r="C1479" s="470"/>
      <c r="D1479" s="471" t="s">
        <v>65</v>
      </c>
      <c r="E1479" s="471"/>
      <c r="F1479" s="471"/>
      <c r="G1479" s="471"/>
      <c r="H1479" s="108" t="s">
        <v>55</v>
      </c>
      <c r="I1479" s="472">
        <v>2</v>
      </c>
      <c r="J1479" s="472"/>
      <c r="K1479" s="473">
        <v>0</v>
      </c>
      <c r="L1479" s="473"/>
      <c r="M1479" s="473"/>
      <c r="N1479" s="473"/>
      <c r="O1479" s="472">
        <v>0</v>
      </c>
      <c r="P1479" s="472"/>
    </row>
    <row r="1480" spans="2:16" ht="3" customHeight="1" x14ac:dyDescent="0.25">
      <c r="K1480" s="431"/>
      <c r="L1480" s="431"/>
      <c r="M1480" s="431"/>
      <c r="N1480" s="431"/>
    </row>
    <row r="1481" spans="2:16" ht="10.5" customHeight="1" x14ac:dyDescent="0.25">
      <c r="B1481" s="470" t="s">
        <v>1032</v>
      </c>
      <c r="C1481" s="470"/>
      <c r="D1481" s="471" t="s">
        <v>67</v>
      </c>
      <c r="E1481" s="471"/>
      <c r="F1481" s="471"/>
      <c r="G1481" s="471"/>
      <c r="H1481" s="108" t="s">
        <v>55</v>
      </c>
      <c r="I1481" s="472">
        <v>2</v>
      </c>
      <c r="J1481" s="472"/>
      <c r="K1481" s="473">
        <v>0</v>
      </c>
      <c r="L1481" s="473"/>
      <c r="M1481" s="473"/>
      <c r="N1481" s="473"/>
      <c r="O1481" s="472">
        <v>0</v>
      </c>
      <c r="P1481" s="472"/>
    </row>
    <row r="1482" spans="2:16" ht="3" customHeight="1" x14ac:dyDescent="0.25">
      <c r="K1482" s="431"/>
      <c r="L1482" s="431"/>
      <c r="M1482" s="431"/>
      <c r="N1482" s="431"/>
    </row>
    <row r="1483" spans="2:16" ht="10.5" customHeight="1" x14ac:dyDescent="0.25">
      <c r="B1483" s="470" t="s">
        <v>1033</v>
      </c>
      <c r="C1483" s="470"/>
      <c r="D1483" s="471" t="s">
        <v>69</v>
      </c>
      <c r="E1483" s="471"/>
      <c r="F1483" s="471"/>
      <c r="G1483" s="471"/>
      <c r="H1483" s="108" t="s">
        <v>55</v>
      </c>
      <c r="I1483" s="472">
        <v>1</v>
      </c>
      <c r="J1483" s="472"/>
      <c r="K1483" s="473">
        <v>0</v>
      </c>
      <c r="L1483" s="473"/>
      <c r="M1483" s="473"/>
      <c r="N1483" s="473"/>
      <c r="O1483" s="472">
        <v>0</v>
      </c>
      <c r="P1483" s="472"/>
    </row>
    <row r="1484" spans="2:16" ht="3" customHeight="1" x14ac:dyDescent="0.25">
      <c r="K1484" s="431"/>
      <c r="L1484" s="431"/>
      <c r="M1484" s="431"/>
      <c r="N1484" s="431"/>
    </row>
    <row r="1485" spans="2:16" ht="10.5" customHeight="1" x14ac:dyDescent="0.25">
      <c r="B1485" s="470" t="s">
        <v>1034</v>
      </c>
      <c r="C1485" s="470"/>
      <c r="D1485" s="471" t="s">
        <v>71</v>
      </c>
      <c r="E1485" s="471"/>
      <c r="F1485" s="471"/>
      <c r="G1485" s="471"/>
      <c r="H1485" s="108" t="s">
        <v>55</v>
      </c>
      <c r="I1485" s="472">
        <v>1</v>
      </c>
      <c r="J1485" s="472"/>
      <c r="K1485" s="473">
        <v>0</v>
      </c>
      <c r="L1485" s="473"/>
      <c r="M1485" s="473"/>
      <c r="N1485" s="473"/>
      <c r="O1485" s="472">
        <v>0</v>
      </c>
      <c r="P1485" s="472"/>
    </row>
    <row r="1486" spans="2:16" ht="3" customHeight="1" x14ac:dyDescent="0.25">
      <c r="K1486" s="431"/>
      <c r="L1486" s="431"/>
      <c r="M1486" s="431"/>
      <c r="N1486" s="431"/>
    </row>
    <row r="1487" spans="2:16" ht="10.5" customHeight="1" x14ac:dyDescent="0.25">
      <c r="B1487" s="470" t="s">
        <v>1035</v>
      </c>
      <c r="C1487" s="470"/>
      <c r="D1487" s="471" t="s">
        <v>73</v>
      </c>
      <c r="E1487" s="471"/>
      <c r="F1487" s="471"/>
      <c r="G1487" s="471"/>
      <c r="H1487" s="108" t="s">
        <v>55</v>
      </c>
      <c r="I1487" s="472">
        <v>2</v>
      </c>
      <c r="J1487" s="472"/>
      <c r="K1487" s="473">
        <v>0</v>
      </c>
      <c r="L1487" s="473"/>
      <c r="M1487" s="473"/>
      <c r="N1487" s="473"/>
      <c r="O1487" s="472">
        <v>0</v>
      </c>
      <c r="P1487" s="472"/>
    </row>
    <row r="1488" spans="2:16" ht="3" customHeight="1" x14ac:dyDescent="0.25">
      <c r="K1488" s="431"/>
      <c r="L1488" s="431"/>
      <c r="M1488" s="431"/>
      <c r="N1488" s="431"/>
    </row>
    <row r="1489" spans="2:16" ht="10.5" customHeight="1" x14ac:dyDescent="0.25">
      <c r="B1489" s="470" t="s">
        <v>1036</v>
      </c>
      <c r="C1489" s="470"/>
      <c r="D1489" s="471" t="s">
        <v>75</v>
      </c>
      <c r="E1489" s="471"/>
      <c r="F1489" s="471"/>
      <c r="G1489" s="471"/>
      <c r="H1489" s="108" t="s">
        <v>55</v>
      </c>
      <c r="I1489" s="472">
        <v>1</v>
      </c>
      <c r="J1489" s="472"/>
      <c r="K1489" s="473">
        <v>0</v>
      </c>
      <c r="L1489" s="473"/>
      <c r="M1489" s="473"/>
      <c r="N1489" s="473"/>
      <c r="O1489" s="472">
        <v>0</v>
      </c>
      <c r="P1489" s="472"/>
    </row>
    <row r="1490" spans="2:16" ht="3" customHeight="1" x14ac:dyDescent="0.25">
      <c r="K1490" s="431"/>
      <c r="L1490" s="431"/>
      <c r="M1490" s="431"/>
      <c r="N1490" s="431"/>
    </row>
    <row r="1491" spans="2:16" ht="10.5" customHeight="1" x14ac:dyDescent="0.25">
      <c r="B1491" s="470" t="s">
        <v>1037</v>
      </c>
      <c r="C1491" s="470"/>
      <c r="D1491" s="471" t="s">
        <v>77</v>
      </c>
      <c r="E1491" s="471"/>
      <c r="F1491" s="471"/>
      <c r="G1491" s="471"/>
      <c r="H1491" s="108" t="s">
        <v>55</v>
      </c>
      <c r="I1491" s="472">
        <v>2</v>
      </c>
      <c r="J1491" s="472"/>
      <c r="K1491" s="473">
        <v>0</v>
      </c>
      <c r="L1491" s="473"/>
      <c r="M1491" s="473"/>
      <c r="N1491" s="473"/>
      <c r="O1491" s="472">
        <v>0</v>
      </c>
      <c r="P1491" s="472"/>
    </row>
    <row r="1492" spans="2:16" ht="3" customHeight="1" x14ac:dyDescent="0.25">
      <c r="K1492" s="431"/>
      <c r="L1492" s="431"/>
      <c r="M1492" s="431"/>
      <c r="N1492" s="431"/>
    </row>
    <row r="1493" spans="2:16" ht="10.5" customHeight="1" x14ac:dyDescent="0.25">
      <c r="B1493" s="470" t="s">
        <v>1038</v>
      </c>
      <c r="C1493" s="470"/>
      <c r="D1493" s="471" t="s">
        <v>81</v>
      </c>
      <c r="E1493" s="471"/>
      <c r="F1493" s="471"/>
      <c r="G1493" s="471"/>
      <c r="H1493" s="108" t="s">
        <v>55</v>
      </c>
      <c r="I1493" s="472">
        <v>1</v>
      </c>
      <c r="J1493" s="472"/>
      <c r="K1493" s="473">
        <v>0</v>
      </c>
      <c r="L1493" s="473"/>
      <c r="M1493" s="473"/>
      <c r="N1493" s="473"/>
      <c r="O1493" s="472">
        <v>0</v>
      </c>
      <c r="P1493" s="472"/>
    </row>
    <row r="1494" spans="2:16" ht="3" customHeight="1" x14ac:dyDescent="0.25">
      <c r="K1494" s="431"/>
      <c r="L1494" s="431"/>
      <c r="M1494" s="431"/>
      <c r="N1494" s="431"/>
    </row>
    <row r="1495" spans="2:16" ht="10.5" customHeight="1" x14ac:dyDescent="0.25">
      <c r="B1495" s="470" t="s">
        <v>1039</v>
      </c>
      <c r="C1495" s="470"/>
      <c r="D1495" s="471" t="s">
        <v>1040</v>
      </c>
      <c r="E1495" s="471"/>
      <c r="F1495" s="471"/>
      <c r="G1495" s="471"/>
      <c r="H1495" s="108" t="s">
        <v>55</v>
      </c>
      <c r="I1495" s="472">
        <v>1</v>
      </c>
      <c r="J1495" s="472"/>
      <c r="K1495" s="473">
        <v>0</v>
      </c>
      <c r="L1495" s="473"/>
      <c r="M1495" s="473"/>
      <c r="N1495" s="473"/>
      <c r="O1495" s="472">
        <v>0</v>
      </c>
      <c r="P1495" s="472"/>
    </row>
    <row r="1496" spans="2:16" ht="3" customHeight="1" x14ac:dyDescent="0.25">
      <c r="K1496" s="431"/>
      <c r="L1496" s="431"/>
      <c r="M1496" s="431"/>
      <c r="N1496" s="431"/>
    </row>
    <row r="1497" spans="2:16" ht="10.5" customHeight="1" x14ac:dyDescent="0.25">
      <c r="B1497" s="470" t="s">
        <v>1041</v>
      </c>
      <c r="C1497" s="470"/>
      <c r="D1497" s="471" t="s">
        <v>85</v>
      </c>
      <c r="E1497" s="471"/>
      <c r="F1497" s="471"/>
      <c r="G1497" s="471"/>
      <c r="H1497" s="108" t="s">
        <v>55</v>
      </c>
      <c r="I1497" s="472">
        <v>4</v>
      </c>
      <c r="J1497" s="472"/>
      <c r="K1497" s="473">
        <v>0</v>
      </c>
      <c r="L1497" s="473"/>
      <c r="M1497" s="473"/>
      <c r="N1497" s="473"/>
      <c r="O1497" s="472">
        <v>0</v>
      </c>
      <c r="P1497" s="472"/>
    </row>
    <row r="1498" spans="2:16" ht="3" customHeight="1" x14ac:dyDescent="0.25">
      <c r="K1498" s="431"/>
      <c r="L1498" s="431"/>
      <c r="M1498" s="431"/>
      <c r="N1498" s="431"/>
    </row>
    <row r="1499" spans="2:16" ht="10.5" customHeight="1" x14ac:dyDescent="0.25">
      <c r="B1499" s="470" t="s">
        <v>1042</v>
      </c>
      <c r="C1499" s="470"/>
      <c r="D1499" s="471" t="s">
        <v>87</v>
      </c>
      <c r="E1499" s="471"/>
      <c r="F1499" s="471"/>
      <c r="G1499" s="471"/>
      <c r="H1499" s="108" t="s">
        <v>55</v>
      </c>
      <c r="I1499" s="472">
        <v>1</v>
      </c>
      <c r="J1499" s="472"/>
      <c r="K1499" s="473">
        <v>0</v>
      </c>
      <c r="L1499" s="473"/>
      <c r="M1499" s="473"/>
      <c r="N1499" s="473"/>
      <c r="O1499" s="472">
        <v>0</v>
      </c>
      <c r="P1499" s="472"/>
    </row>
    <row r="1500" spans="2:16" ht="3" customHeight="1" x14ac:dyDescent="0.25">
      <c r="K1500" s="431"/>
      <c r="L1500" s="431"/>
      <c r="M1500" s="431"/>
      <c r="N1500" s="431"/>
    </row>
    <row r="1501" spans="2:16" ht="10.5" customHeight="1" x14ac:dyDescent="0.25">
      <c r="B1501" s="470" t="s">
        <v>1043</v>
      </c>
      <c r="C1501" s="470"/>
      <c r="D1501" s="471" t="s">
        <v>89</v>
      </c>
      <c r="E1501" s="471"/>
      <c r="F1501" s="471"/>
      <c r="G1501" s="471"/>
      <c r="H1501" s="108" t="s">
        <v>55</v>
      </c>
      <c r="I1501" s="472">
        <v>1</v>
      </c>
      <c r="J1501" s="472"/>
      <c r="K1501" s="473">
        <v>0</v>
      </c>
      <c r="L1501" s="473"/>
      <c r="M1501" s="473"/>
      <c r="N1501" s="473"/>
      <c r="O1501" s="472">
        <v>0</v>
      </c>
      <c r="P1501" s="472"/>
    </row>
    <row r="1502" spans="2:16" ht="3" customHeight="1" x14ac:dyDescent="0.25">
      <c r="K1502" s="431"/>
      <c r="L1502" s="431"/>
      <c r="M1502" s="431"/>
      <c r="N1502" s="431"/>
    </row>
    <row r="1503" spans="2:16" ht="10.5" customHeight="1" x14ac:dyDescent="0.25">
      <c r="B1503" s="470" t="s">
        <v>1044</v>
      </c>
      <c r="C1503" s="470"/>
      <c r="D1503" s="471" t="s">
        <v>91</v>
      </c>
      <c r="E1503" s="471"/>
      <c r="F1503" s="471"/>
      <c r="G1503" s="471"/>
      <c r="H1503" s="108" t="s">
        <v>55</v>
      </c>
      <c r="I1503" s="472">
        <v>1</v>
      </c>
      <c r="J1503" s="472"/>
      <c r="K1503" s="473">
        <v>0</v>
      </c>
      <c r="L1503" s="473"/>
      <c r="M1503" s="473"/>
      <c r="N1503" s="473"/>
      <c r="O1503" s="472">
        <v>0</v>
      </c>
      <c r="P1503" s="472"/>
    </row>
    <row r="1504" spans="2:16" ht="3" customHeight="1" x14ac:dyDescent="0.25">
      <c r="K1504" s="431"/>
      <c r="L1504" s="431"/>
      <c r="M1504" s="431"/>
      <c r="N1504" s="431"/>
    </row>
    <row r="1505" spans="2:16" ht="10.5" customHeight="1" x14ac:dyDescent="0.25">
      <c r="B1505" s="470" t="s">
        <v>1045</v>
      </c>
      <c r="C1505" s="470"/>
      <c r="D1505" s="471" t="s">
        <v>93</v>
      </c>
      <c r="E1505" s="471"/>
      <c r="F1505" s="471"/>
      <c r="G1505" s="471"/>
      <c r="H1505" s="108" t="s">
        <v>55</v>
      </c>
      <c r="I1505" s="472">
        <v>1</v>
      </c>
      <c r="J1505" s="472"/>
      <c r="K1505" s="473">
        <v>0</v>
      </c>
      <c r="L1505" s="473"/>
      <c r="M1505" s="473"/>
      <c r="N1505" s="473"/>
      <c r="O1505" s="472">
        <v>0</v>
      </c>
      <c r="P1505" s="472"/>
    </row>
    <row r="1506" spans="2:16" ht="3" customHeight="1" x14ac:dyDescent="0.25">
      <c r="K1506" s="431"/>
      <c r="L1506" s="431"/>
      <c r="M1506" s="431"/>
      <c r="N1506" s="431"/>
    </row>
    <row r="1507" spans="2:16" ht="10.5" customHeight="1" x14ac:dyDescent="0.25">
      <c r="B1507" s="470" t="s">
        <v>1046</v>
      </c>
      <c r="C1507" s="470"/>
      <c r="D1507" s="471" t="s">
        <v>95</v>
      </c>
      <c r="E1507" s="471"/>
      <c r="F1507" s="471"/>
      <c r="G1507" s="471"/>
      <c r="H1507" s="108" t="s">
        <v>55</v>
      </c>
      <c r="I1507" s="472">
        <v>1</v>
      </c>
      <c r="J1507" s="472"/>
      <c r="K1507" s="473">
        <v>0</v>
      </c>
      <c r="L1507" s="473"/>
      <c r="M1507" s="473"/>
      <c r="N1507" s="473"/>
      <c r="O1507" s="472">
        <v>0</v>
      </c>
      <c r="P1507" s="472"/>
    </row>
    <row r="1508" spans="2:16" ht="3" customHeight="1" x14ac:dyDescent="0.25">
      <c r="K1508" s="431"/>
      <c r="L1508" s="431"/>
      <c r="M1508" s="431"/>
      <c r="N1508" s="431"/>
    </row>
    <row r="1509" spans="2:16" ht="10.5" customHeight="1" x14ac:dyDescent="0.25">
      <c r="B1509" s="470" t="s">
        <v>1047</v>
      </c>
      <c r="C1509" s="470"/>
      <c r="D1509" s="471" t="s">
        <v>97</v>
      </c>
      <c r="E1509" s="471"/>
      <c r="F1509" s="471"/>
      <c r="G1509" s="471"/>
      <c r="H1509" s="108" t="s">
        <v>55</v>
      </c>
      <c r="I1509" s="472">
        <v>3</v>
      </c>
      <c r="J1509" s="472"/>
      <c r="K1509" s="473">
        <v>0</v>
      </c>
      <c r="L1509" s="473"/>
      <c r="M1509" s="473"/>
      <c r="N1509" s="473"/>
      <c r="O1509" s="472">
        <v>0</v>
      </c>
      <c r="P1509" s="472"/>
    </row>
    <row r="1510" spans="2:16" ht="3" customHeight="1" x14ac:dyDescent="0.25">
      <c r="K1510" s="431"/>
      <c r="L1510" s="431"/>
      <c r="M1510" s="431"/>
      <c r="N1510" s="431"/>
    </row>
    <row r="1511" spans="2:16" ht="10.5" customHeight="1" x14ac:dyDescent="0.25">
      <c r="B1511" s="470" t="s">
        <v>1048</v>
      </c>
      <c r="C1511" s="470"/>
      <c r="D1511" s="471" t="s">
        <v>1049</v>
      </c>
      <c r="E1511" s="471"/>
      <c r="F1511" s="471"/>
      <c r="G1511" s="471"/>
      <c r="H1511" s="108" t="s">
        <v>55</v>
      </c>
      <c r="I1511" s="472">
        <v>3</v>
      </c>
      <c r="J1511" s="472"/>
      <c r="K1511" s="473">
        <v>0</v>
      </c>
      <c r="L1511" s="473"/>
      <c r="M1511" s="473"/>
      <c r="N1511" s="473"/>
      <c r="O1511" s="472">
        <v>0</v>
      </c>
      <c r="P1511" s="472"/>
    </row>
    <row r="1512" spans="2:16" ht="3" customHeight="1" x14ac:dyDescent="0.25">
      <c r="K1512" s="431"/>
      <c r="L1512" s="431"/>
      <c r="M1512" s="431"/>
      <c r="N1512" s="431"/>
    </row>
    <row r="1513" spans="2:16" ht="10.5" customHeight="1" x14ac:dyDescent="0.25">
      <c r="B1513" s="470" t="s">
        <v>1050</v>
      </c>
      <c r="C1513" s="470"/>
      <c r="D1513" s="471" t="s">
        <v>101</v>
      </c>
      <c r="E1513" s="471"/>
      <c r="F1513" s="471"/>
      <c r="G1513" s="471"/>
      <c r="H1513" s="108" t="s">
        <v>55</v>
      </c>
      <c r="I1513" s="472">
        <v>2</v>
      </c>
      <c r="J1513" s="472"/>
      <c r="K1513" s="473">
        <v>0</v>
      </c>
      <c r="L1513" s="473"/>
      <c r="M1513" s="473"/>
      <c r="N1513" s="473"/>
      <c r="O1513" s="472">
        <v>0</v>
      </c>
      <c r="P1513" s="472"/>
    </row>
    <row r="1514" spans="2:16" ht="3" customHeight="1" x14ac:dyDescent="0.25">
      <c r="K1514" s="431"/>
      <c r="L1514" s="431"/>
      <c r="M1514" s="431"/>
      <c r="N1514" s="431"/>
    </row>
    <row r="1515" spans="2:16" ht="10.5" customHeight="1" x14ac:dyDescent="0.25">
      <c r="B1515" s="470" t="s">
        <v>1051</v>
      </c>
      <c r="C1515" s="470"/>
      <c r="D1515" s="471" t="s">
        <v>1052</v>
      </c>
      <c r="E1515" s="471"/>
      <c r="F1515" s="471"/>
      <c r="G1515" s="471"/>
      <c r="H1515" s="108" t="s">
        <v>55</v>
      </c>
      <c r="I1515" s="472">
        <v>2</v>
      </c>
      <c r="J1515" s="472"/>
      <c r="K1515" s="473">
        <v>0</v>
      </c>
      <c r="L1515" s="473"/>
      <c r="M1515" s="473"/>
      <c r="N1515" s="473"/>
      <c r="O1515" s="472">
        <v>0</v>
      </c>
      <c r="P1515" s="472"/>
    </row>
    <row r="1516" spans="2:16" ht="3" customHeight="1" x14ac:dyDescent="0.25">
      <c r="K1516" s="431"/>
      <c r="L1516" s="431"/>
      <c r="M1516" s="431"/>
      <c r="N1516" s="431"/>
    </row>
    <row r="1517" spans="2:16" ht="10.5" customHeight="1" x14ac:dyDescent="0.25">
      <c r="B1517" s="467" t="s">
        <v>1053</v>
      </c>
      <c r="C1517" s="467"/>
      <c r="D1517" s="468" t="s">
        <v>613</v>
      </c>
      <c r="E1517" s="468"/>
      <c r="F1517" s="468"/>
      <c r="G1517" s="468"/>
      <c r="K1517" s="431"/>
      <c r="L1517" s="431"/>
      <c r="M1517" s="431"/>
      <c r="N1517" s="431"/>
      <c r="O1517" s="469">
        <v>0</v>
      </c>
      <c r="P1517" s="469"/>
    </row>
    <row r="1518" spans="2:16" ht="3" customHeight="1" x14ac:dyDescent="0.25">
      <c r="K1518" s="431"/>
      <c r="L1518" s="431"/>
      <c r="M1518" s="431"/>
      <c r="N1518" s="431"/>
    </row>
    <row r="1519" spans="2:16" ht="10.5" customHeight="1" x14ac:dyDescent="0.25">
      <c r="B1519" s="470" t="s">
        <v>1054</v>
      </c>
      <c r="C1519" s="470"/>
      <c r="D1519" s="471" t="s">
        <v>113</v>
      </c>
      <c r="E1519" s="471"/>
      <c r="F1519" s="471"/>
      <c r="G1519" s="471"/>
      <c r="H1519" s="108" t="s">
        <v>55</v>
      </c>
      <c r="I1519" s="472">
        <v>4</v>
      </c>
      <c r="J1519" s="472"/>
      <c r="K1519" s="473">
        <v>0</v>
      </c>
      <c r="L1519" s="473"/>
      <c r="M1519" s="473"/>
      <c r="N1519" s="473"/>
      <c r="O1519" s="472">
        <v>0</v>
      </c>
      <c r="P1519" s="472"/>
    </row>
    <row r="1520" spans="2:16" ht="3" customHeight="1" x14ac:dyDescent="0.25">
      <c r="K1520" s="431"/>
      <c r="L1520" s="431"/>
      <c r="M1520" s="431"/>
      <c r="N1520" s="431"/>
    </row>
    <row r="1521" spans="2:16" ht="10.5" customHeight="1" x14ac:dyDescent="0.25">
      <c r="B1521" s="470" t="s">
        <v>1055</v>
      </c>
      <c r="C1521" s="470"/>
      <c r="D1521" s="471" t="s">
        <v>115</v>
      </c>
      <c r="E1521" s="471"/>
      <c r="F1521" s="471"/>
      <c r="G1521" s="471"/>
      <c r="H1521" s="108" t="s">
        <v>55</v>
      </c>
      <c r="I1521" s="472">
        <v>32</v>
      </c>
      <c r="J1521" s="472"/>
      <c r="K1521" s="473">
        <v>0</v>
      </c>
      <c r="L1521" s="473"/>
      <c r="M1521" s="473"/>
      <c r="N1521" s="473"/>
      <c r="O1521" s="472">
        <v>0</v>
      </c>
      <c r="P1521" s="472"/>
    </row>
    <row r="1522" spans="2:16" ht="3" customHeight="1" x14ac:dyDescent="0.25">
      <c r="K1522" s="431"/>
      <c r="L1522" s="431"/>
      <c r="M1522" s="431"/>
      <c r="N1522" s="431"/>
    </row>
    <row r="1523" spans="2:16" ht="10.5" customHeight="1" x14ac:dyDescent="0.25">
      <c r="B1523" s="470" t="s">
        <v>1056</v>
      </c>
      <c r="C1523" s="470"/>
      <c r="D1523" s="471" t="s">
        <v>117</v>
      </c>
      <c r="E1523" s="471"/>
      <c r="F1523" s="471"/>
      <c r="G1523" s="471"/>
      <c r="H1523" s="108" t="s">
        <v>55</v>
      </c>
      <c r="I1523" s="472">
        <v>102</v>
      </c>
      <c r="J1523" s="472"/>
      <c r="K1523" s="473">
        <v>0</v>
      </c>
      <c r="L1523" s="473"/>
      <c r="M1523" s="473"/>
      <c r="N1523" s="473"/>
      <c r="O1523" s="472">
        <v>0</v>
      </c>
      <c r="P1523" s="472"/>
    </row>
    <row r="1524" spans="2:16" ht="3" customHeight="1" x14ac:dyDescent="0.25">
      <c r="K1524" s="431"/>
      <c r="L1524" s="431"/>
      <c r="M1524" s="431"/>
      <c r="N1524" s="431"/>
    </row>
    <row r="1525" spans="2:16" ht="10.5" customHeight="1" x14ac:dyDescent="0.25">
      <c r="B1525" s="470" t="s">
        <v>1057</v>
      </c>
      <c r="C1525" s="470"/>
      <c r="D1525" s="471" t="s">
        <v>119</v>
      </c>
      <c r="E1525" s="471"/>
      <c r="F1525" s="471"/>
      <c r="G1525" s="471"/>
      <c r="H1525" s="108" t="s">
        <v>55</v>
      </c>
      <c r="I1525" s="472">
        <v>816</v>
      </c>
      <c r="J1525" s="472"/>
      <c r="K1525" s="473">
        <v>0</v>
      </c>
      <c r="L1525" s="473"/>
      <c r="M1525" s="473"/>
      <c r="N1525" s="473"/>
      <c r="O1525" s="472">
        <v>0</v>
      </c>
      <c r="P1525" s="472"/>
    </row>
    <row r="1526" spans="2:16" ht="3" customHeight="1" x14ac:dyDescent="0.25">
      <c r="K1526" s="431"/>
      <c r="L1526" s="431"/>
      <c r="M1526" s="431"/>
      <c r="N1526" s="431"/>
    </row>
    <row r="1527" spans="2:16" ht="10.5" customHeight="1" x14ac:dyDescent="0.25">
      <c r="B1527" s="470" t="s">
        <v>1058</v>
      </c>
      <c r="C1527" s="470"/>
      <c r="D1527" s="471" t="s">
        <v>121</v>
      </c>
      <c r="E1527" s="471"/>
      <c r="F1527" s="471"/>
      <c r="G1527" s="471"/>
      <c r="H1527" s="108" t="s">
        <v>55</v>
      </c>
      <c r="I1527" s="472">
        <v>1</v>
      </c>
      <c r="J1527" s="472"/>
      <c r="K1527" s="473">
        <v>0</v>
      </c>
      <c r="L1527" s="473"/>
      <c r="M1527" s="473"/>
      <c r="N1527" s="473"/>
      <c r="O1527" s="472">
        <v>0</v>
      </c>
      <c r="P1527" s="472"/>
    </row>
    <row r="1528" spans="2:16" ht="3" customHeight="1" x14ac:dyDescent="0.25">
      <c r="K1528" s="431"/>
      <c r="L1528" s="431"/>
      <c r="M1528" s="431"/>
      <c r="N1528" s="431"/>
    </row>
    <row r="1529" spans="2:16" ht="10.5" customHeight="1" x14ac:dyDescent="0.25">
      <c r="B1529" s="467" t="s">
        <v>1059</v>
      </c>
      <c r="C1529" s="467"/>
      <c r="D1529" s="468" t="s">
        <v>123</v>
      </c>
      <c r="E1529" s="468"/>
      <c r="F1529" s="468"/>
      <c r="G1529" s="468"/>
      <c r="K1529" s="431"/>
      <c r="L1529" s="431"/>
      <c r="M1529" s="431"/>
      <c r="N1529" s="431"/>
      <c r="O1529" s="469">
        <v>0</v>
      </c>
      <c r="P1529" s="469"/>
    </row>
    <row r="1530" spans="2:16" ht="3" customHeight="1" x14ac:dyDescent="0.25">
      <c r="K1530" s="431"/>
      <c r="L1530" s="431"/>
      <c r="M1530" s="431"/>
      <c r="N1530" s="431"/>
    </row>
    <row r="1531" spans="2:16" ht="10.5" customHeight="1" x14ac:dyDescent="0.25">
      <c r="B1531" s="470" t="s">
        <v>1060</v>
      </c>
      <c r="C1531" s="470"/>
      <c r="D1531" s="471" t="s">
        <v>125</v>
      </c>
      <c r="E1531" s="471"/>
      <c r="F1531" s="471"/>
      <c r="G1531" s="471"/>
      <c r="H1531" s="108" t="s">
        <v>55</v>
      </c>
      <c r="I1531" s="472">
        <v>12</v>
      </c>
      <c r="J1531" s="472"/>
      <c r="K1531" s="473">
        <v>0</v>
      </c>
      <c r="L1531" s="473"/>
      <c r="M1531" s="473"/>
      <c r="N1531" s="473"/>
      <c r="O1531" s="472">
        <v>0</v>
      </c>
      <c r="P1531" s="472"/>
    </row>
    <row r="1532" spans="2:16" ht="3" customHeight="1" x14ac:dyDescent="0.25">
      <c r="K1532" s="431"/>
      <c r="L1532" s="431"/>
      <c r="M1532" s="431"/>
      <c r="N1532" s="431"/>
    </row>
    <row r="1533" spans="2:16" ht="10.5" customHeight="1" x14ac:dyDescent="0.25">
      <c r="B1533" s="470" t="s">
        <v>1061</v>
      </c>
      <c r="C1533" s="470"/>
      <c r="D1533" s="471" t="s">
        <v>1062</v>
      </c>
      <c r="E1533" s="471"/>
      <c r="F1533" s="471"/>
      <c r="G1533" s="471"/>
      <c r="H1533" s="108" t="s">
        <v>55</v>
      </c>
      <c r="I1533" s="472">
        <v>4</v>
      </c>
      <c r="J1533" s="472"/>
      <c r="K1533" s="473">
        <v>0</v>
      </c>
      <c r="L1533" s="473"/>
      <c r="M1533" s="473"/>
      <c r="N1533" s="473"/>
      <c r="O1533" s="472">
        <v>0</v>
      </c>
      <c r="P1533" s="472"/>
    </row>
    <row r="1534" spans="2:16" ht="3" customHeight="1" x14ac:dyDescent="0.25">
      <c r="K1534" s="431"/>
      <c r="L1534" s="431"/>
      <c r="M1534" s="431"/>
      <c r="N1534" s="431"/>
    </row>
    <row r="1535" spans="2:16" ht="10.5" customHeight="1" x14ac:dyDescent="0.25">
      <c r="B1535" s="470" t="s">
        <v>1063</v>
      </c>
      <c r="C1535" s="470"/>
      <c r="D1535" s="471" t="s">
        <v>127</v>
      </c>
      <c r="E1535" s="471"/>
      <c r="F1535" s="471"/>
      <c r="G1535" s="471"/>
      <c r="H1535" s="108" t="s">
        <v>55</v>
      </c>
      <c r="I1535" s="472">
        <v>16</v>
      </c>
      <c r="J1535" s="472"/>
      <c r="K1535" s="473">
        <v>0</v>
      </c>
      <c r="L1535" s="473"/>
      <c r="M1535" s="473"/>
      <c r="N1535" s="473"/>
      <c r="O1535" s="472">
        <v>0</v>
      </c>
      <c r="P1535" s="472"/>
    </row>
    <row r="1536" spans="2:16" ht="3" customHeight="1" x14ac:dyDescent="0.25">
      <c r="K1536" s="431"/>
      <c r="L1536" s="431"/>
      <c r="M1536" s="431"/>
      <c r="N1536" s="431"/>
    </row>
    <row r="1537" spans="2:16" ht="10.5" customHeight="1" x14ac:dyDescent="0.25">
      <c r="B1537" s="470" t="s">
        <v>1064</v>
      </c>
      <c r="C1537" s="470"/>
      <c r="D1537" s="471" t="s">
        <v>1062</v>
      </c>
      <c r="E1537" s="471"/>
      <c r="F1537" s="471"/>
      <c r="G1537" s="471"/>
      <c r="H1537" s="108" t="s">
        <v>55</v>
      </c>
      <c r="I1537" s="472">
        <v>6</v>
      </c>
      <c r="J1537" s="472"/>
      <c r="K1537" s="473">
        <v>0</v>
      </c>
      <c r="L1537" s="473"/>
      <c r="M1537" s="473"/>
      <c r="N1537" s="473"/>
      <c r="O1537" s="472">
        <v>0</v>
      </c>
      <c r="P1537" s="472"/>
    </row>
    <row r="1538" spans="2:16" ht="3" customHeight="1" x14ac:dyDescent="0.25">
      <c r="K1538" s="431"/>
      <c r="L1538" s="431"/>
      <c r="M1538" s="431"/>
      <c r="N1538" s="431"/>
    </row>
    <row r="1539" spans="2:16" ht="10.5" customHeight="1" x14ac:dyDescent="0.25">
      <c r="B1539" s="470" t="s">
        <v>1065</v>
      </c>
      <c r="C1539" s="470"/>
      <c r="D1539" s="471" t="s">
        <v>129</v>
      </c>
      <c r="E1539" s="471"/>
      <c r="F1539" s="471"/>
      <c r="G1539" s="471"/>
      <c r="H1539" s="108" t="s">
        <v>55</v>
      </c>
      <c r="I1539" s="472">
        <v>2</v>
      </c>
      <c r="J1539" s="472"/>
      <c r="K1539" s="473">
        <v>0</v>
      </c>
      <c r="L1539" s="473"/>
      <c r="M1539" s="473"/>
      <c r="N1539" s="473"/>
      <c r="O1539" s="472">
        <v>0</v>
      </c>
      <c r="P1539" s="472"/>
    </row>
    <row r="1540" spans="2:16" ht="3" customHeight="1" x14ac:dyDescent="0.25">
      <c r="K1540" s="431"/>
      <c r="L1540" s="431"/>
      <c r="M1540" s="431"/>
      <c r="N1540" s="431"/>
    </row>
    <row r="1541" spans="2:16" ht="10.5" customHeight="1" x14ac:dyDescent="0.25">
      <c r="B1541" s="470" t="s">
        <v>1066</v>
      </c>
      <c r="C1541" s="470"/>
      <c r="D1541" s="471" t="s">
        <v>131</v>
      </c>
      <c r="E1541" s="471"/>
      <c r="F1541" s="471"/>
      <c r="G1541" s="471"/>
      <c r="H1541" s="108" t="s">
        <v>55</v>
      </c>
      <c r="I1541" s="472">
        <v>2</v>
      </c>
      <c r="J1541" s="472"/>
      <c r="K1541" s="473">
        <v>0</v>
      </c>
      <c r="L1541" s="473"/>
      <c r="M1541" s="473"/>
      <c r="N1541" s="473"/>
      <c r="O1541" s="472">
        <v>0</v>
      </c>
      <c r="P1541" s="472"/>
    </row>
    <row r="1542" spans="2:16" ht="3" customHeight="1" x14ac:dyDescent="0.25">
      <c r="K1542" s="431"/>
      <c r="L1542" s="431"/>
      <c r="M1542" s="431"/>
      <c r="N1542" s="431"/>
    </row>
    <row r="1543" spans="2:16" ht="10.5" customHeight="1" x14ac:dyDescent="0.25">
      <c r="B1543" s="470" t="s">
        <v>1067</v>
      </c>
      <c r="C1543" s="470"/>
      <c r="D1543" s="471" t="s">
        <v>133</v>
      </c>
      <c r="E1543" s="471"/>
      <c r="F1543" s="471"/>
      <c r="G1543" s="471"/>
      <c r="H1543" s="108" t="s">
        <v>55</v>
      </c>
      <c r="I1543" s="472">
        <v>3</v>
      </c>
      <c r="J1543" s="472"/>
      <c r="K1543" s="473">
        <v>0</v>
      </c>
      <c r="L1543" s="473"/>
      <c r="M1543" s="473"/>
      <c r="N1543" s="473"/>
      <c r="O1543" s="472">
        <v>0</v>
      </c>
      <c r="P1543" s="472"/>
    </row>
    <row r="1544" spans="2:16" ht="3" customHeight="1" x14ac:dyDescent="0.25">
      <c r="K1544" s="431"/>
      <c r="L1544" s="431"/>
      <c r="M1544" s="431"/>
      <c r="N1544" s="431"/>
    </row>
    <row r="1545" spans="2:16" ht="10.5" customHeight="1" x14ac:dyDescent="0.25">
      <c r="B1545" s="470" t="s">
        <v>1068</v>
      </c>
      <c r="C1545" s="470"/>
      <c r="D1545" s="471" t="s">
        <v>135</v>
      </c>
      <c r="E1545" s="471"/>
      <c r="F1545" s="471"/>
      <c r="G1545" s="471"/>
      <c r="H1545" s="108" t="s">
        <v>55</v>
      </c>
      <c r="I1545" s="472">
        <v>1</v>
      </c>
      <c r="J1545" s="472"/>
      <c r="K1545" s="473">
        <v>0</v>
      </c>
      <c r="L1545" s="473"/>
      <c r="M1545" s="473"/>
      <c r="N1545" s="473"/>
      <c r="O1545" s="472">
        <v>0</v>
      </c>
      <c r="P1545" s="472"/>
    </row>
    <row r="1546" spans="2:16" ht="3" customHeight="1" x14ac:dyDescent="0.25">
      <c r="K1546" s="431"/>
      <c r="L1546" s="431"/>
      <c r="M1546" s="431"/>
      <c r="N1546" s="431">
        <v>0</v>
      </c>
    </row>
    <row r="1547" spans="2:16" ht="10.5" customHeight="1" x14ac:dyDescent="0.25">
      <c r="B1547" s="470" t="s">
        <v>1069</v>
      </c>
      <c r="C1547" s="470"/>
      <c r="D1547" s="471" t="s">
        <v>137</v>
      </c>
      <c r="E1547" s="471"/>
      <c r="F1547" s="471"/>
      <c r="G1547" s="471"/>
      <c r="H1547" s="108" t="s">
        <v>55</v>
      </c>
      <c r="I1547" s="472">
        <v>8</v>
      </c>
      <c r="J1547" s="472"/>
      <c r="K1547" s="473">
        <v>0</v>
      </c>
      <c r="L1547" s="473"/>
      <c r="M1547" s="473"/>
      <c r="N1547" s="473"/>
      <c r="O1547" s="472">
        <v>0</v>
      </c>
      <c r="P1547" s="472"/>
    </row>
    <row r="1548" spans="2:16" ht="3" customHeight="1" x14ac:dyDescent="0.25">
      <c r="K1548" s="431"/>
      <c r="L1548" s="431"/>
      <c r="M1548" s="431"/>
      <c r="N1548" s="431"/>
    </row>
    <row r="1549" spans="2:16" ht="10.5" customHeight="1" x14ac:dyDescent="0.25">
      <c r="B1549" s="470" t="s">
        <v>1070</v>
      </c>
      <c r="C1549" s="470"/>
      <c r="D1549" s="471" t="s">
        <v>139</v>
      </c>
      <c r="E1549" s="471"/>
      <c r="F1549" s="471"/>
      <c r="G1549" s="471"/>
      <c r="H1549" s="108" t="s">
        <v>55</v>
      </c>
      <c r="I1549" s="472">
        <v>1</v>
      </c>
      <c r="J1549" s="472"/>
      <c r="K1549" s="473">
        <v>0</v>
      </c>
      <c r="L1549" s="473"/>
      <c r="M1549" s="473"/>
      <c r="N1549" s="473"/>
      <c r="O1549" s="472">
        <v>0</v>
      </c>
      <c r="P1549" s="472"/>
    </row>
    <row r="1550" spans="2:16" ht="3" customHeight="1" x14ac:dyDescent="0.25">
      <c r="K1550" s="431"/>
      <c r="L1550" s="431"/>
      <c r="M1550" s="431"/>
      <c r="N1550" s="431"/>
    </row>
    <row r="1551" spans="2:16" ht="10.5" customHeight="1" x14ac:dyDescent="0.25">
      <c r="B1551" s="470" t="s">
        <v>1071</v>
      </c>
      <c r="C1551" s="470"/>
      <c r="D1551" s="471" t="s">
        <v>141</v>
      </c>
      <c r="E1551" s="471"/>
      <c r="F1551" s="471"/>
      <c r="G1551" s="471"/>
      <c r="H1551" s="108" t="s">
        <v>55</v>
      </c>
      <c r="I1551" s="472">
        <v>2</v>
      </c>
      <c r="J1551" s="472"/>
      <c r="K1551" s="473">
        <v>0</v>
      </c>
      <c r="L1551" s="473"/>
      <c r="M1551" s="473"/>
      <c r="N1551" s="473"/>
      <c r="O1551" s="472">
        <v>0</v>
      </c>
      <c r="P1551" s="472"/>
    </row>
    <row r="1552" spans="2:16" ht="3" customHeight="1" x14ac:dyDescent="0.25">
      <c r="K1552" s="431"/>
      <c r="L1552" s="431"/>
      <c r="M1552" s="431"/>
      <c r="N1552" s="431"/>
    </row>
    <row r="1553" spans="2:16" ht="10.5" customHeight="1" x14ac:dyDescent="0.25">
      <c r="B1553" s="470" t="s">
        <v>1072</v>
      </c>
      <c r="C1553" s="470"/>
      <c r="D1553" s="471" t="s">
        <v>143</v>
      </c>
      <c r="E1553" s="471"/>
      <c r="F1553" s="471"/>
      <c r="G1553" s="471"/>
      <c r="H1553" s="108" t="s">
        <v>55</v>
      </c>
      <c r="I1553" s="472">
        <v>2</v>
      </c>
      <c r="J1553" s="472"/>
      <c r="K1553" s="473">
        <v>0</v>
      </c>
      <c r="L1553" s="473"/>
      <c r="M1553" s="473"/>
      <c r="N1553" s="473"/>
      <c r="O1553" s="472">
        <v>0</v>
      </c>
      <c r="P1553" s="472"/>
    </row>
    <row r="1554" spans="2:16" ht="3" customHeight="1" x14ac:dyDescent="0.25">
      <c r="K1554" s="431"/>
      <c r="L1554" s="431"/>
      <c r="M1554" s="431"/>
      <c r="N1554" s="431"/>
    </row>
    <row r="1555" spans="2:16" ht="10.5" customHeight="1" x14ac:dyDescent="0.25">
      <c r="B1555" s="467" t="s">
        <v>1073</v>
      </c>
      <c r="C1555" s="467"/>
      <c r="D1555" s="468" t="s">
        <v>145</v>
      </c>
      <c r="E1555" s="468"/>
      <c r="F1555" s="468"/>
      <c r="G1555" s="468"/>
      <c r="K1555" s="431"/>
      <c r="L1555" s="431"/>
      <c r="M1555" s="431"/>
      <c r="N1555" s="431"/>
      <c r="O1555" s="469">
        <v>0</v>
      </c>
      <c r="P1555" s="469"/>
    </row>
    <row r="1556" spans="2:16" ht="3" customHeight="1" x14ac:dyDescent="0.25">
      <c r="K1556" s="431"/>
      <c r="L1556" s="431"/>
      <c r="M1556" s="431"/>
      <c r="N1556" s="431"/>
    </row>
    <row r="1557" spans="2:16" ht="10.5" customHeight="1" x14ac:dyDescent="0.25">
      <c r="B1557" s="470" t="s">
        <v>1074</v>
      </c>
      <c r="C1557" s="470"/>
      <c r="D1557" s="471" t="s">
        <v>147</v>
      </c>
      <c r="E1557" s="471"/>
      <c r="F1557" s="471"/>
      <c r="G1557" s="471"/>
      <c r="H1557" s="108" t="s">
        <v>55</v>
      </c>
      <c r="I1557" s="472">
        <v>2</v>
      </c>
      <c r="J1557" s="472"/>
      <c r="K1557" s="473">
        <v>0</v>
      </c>
      <c r="L1557" s="473"/>
      <c r="M1557" s="473"/>
      <c r="N1557" s="473"/>
      <c r="O1557" s="472">
        <v>0</v>
      </c>
      <c r="P1557" s="472"/>
    </row>
    <row r="1558" spans="2:16" ht="3" customHeight="1" x14ac:dyDescent="0.25">
      <c r="K1558" s="431"/>
      <c r="L1558" s="431"/>
      <c r="M1558" s="431"/>
      <c r="N1558" s="431"/>
    </row>
    <row r="1559" spans="2:16" ht="10.5" customHeight="1" x14ac:dyDescent="0.25">
      <c r="B1559" s="470" t="s">
        <v>1075</v>
      </c>
      <c r="C1559" s="470"/>
      <c r="D1559" s="471" t="s">
        <v>149</v>
      </c>
      <c r="E1559" s="471"/>
      <c r="F1559" s="471"/>
      <c r="G1559" s="471"/>
      <c r="H1559" s="108" t="s">
        <v>55</v>
      </c>
      <c r="I1559" s="472">
        <v>2</v>
      </c>
      <c r="J1559" s="472"/>
      <c r="K1559" s="473">
        <v>0</v>
      </c>
      <c r="L1559" s="473"/>
      <c r="M1559" s="473"/>
      <c r="N1559" s="473"/>
      <c r="O1559" s="472">
        <v>0</v>
      </c>
      <c r="P1559" s="472"/>
    </row>
    <row r="1560" spans="2:16" ht="3" customHeight="1" x14ac:dyDescent="0.25">
      <c r="K1560" s="431"/>
      <c r="L1560" s="431"/>
      <c r="M1560" s="431"/>
      <c r="N1560" s="431"/>
    </row>
    <row r="1561" spans="2:16" ht="10.5" customHeight="1" x14ac:dyDescent="0.25">
      <c r="B1561" s="470" t="s">
        <v>1076</v>
      </c>
      <c r="C1561" s="470"/>
      <c r="D1561" s="471" t="s">
        <v>153</v>
      </c>
      <c r="E1561" s="471"/>
      <c r="F1561" s="471"/>
      <c r="G1561" s="471"/>
      <c r="H1561" s="108" t="s">
        <v>55</v>
      </c>
      <c r="I1561" s="472">
        <v>1</v>
      </c>
      <c r="J1561" s="472"/>
      <c r="K1561" s="473">
        <v>0</v>
      </c>
      <c r="L1561" s="473"/>
      <c r="M1561" s="473"/>
      <c r="N1561" s="473"/>
      <c r="O1561" s="472">
        <v>0</v>
      </c>
      <c r="P1561" s="472"/>
    </row>
    <row r="1562" spans="2:16" ht="3" customHeight="1" x14ac:dyDescent="0.25">
      <c r="K1562" s="431"/>
      <c r="L1562" s="431"/>
      <c r="M1562" s="431"/>
      <c r="N1562" s="431"/>
    </row>
    <row r="1563" spans="2:16" ht="10.5" customHeight="1" x14ac:dyDescent="0.25">
      <c r="B1563" s="470" t="s">
        <v>1077</v>
      </c>
      <c r="C1563" s="470"/>
      <c r="D1563" s="471" t="s">
        <v>151</v>
      </c>
      <c r="E1563" s="471"/>
      <c r="F1563" s="471"/>
      <c r="G1563" s="471"/>
      <c r="H1563" s="108" t="s">
        <v>55</v>
      </c>
      <c r="I1563" s="472">
        <v>1</v>
      </c>
      <c r="J1563" s="472"/>
      <c r="K1563" s="473">
        <v>0</v>
      </c>
      <c r="L1563" s="473"/>
      <c r="M1563" s="473"/>
      <c r="N1563" s="473"/>
      <c r="O1563" s="472">
        <v>0</v>
      </c>
      <c r="P1563" s="472"/>
    </row>
    <row r="1564" spans="2:16" ht="3" customHeight="1" x14ac:dyDescent="0.25">
      <c r="K1564" s="431"/>
      <c r="L1564" s="431"/>
      <c r="M1564" s="431"/>
      <c r="N1564" s="431"/>
    </row>
    <row r="1565" spans="2:16" ht="10.5" customHeight="1" x14ac:dyDescent="0.25">
      <c r="B1565" s="470" t="s">
        <v>1078</v>
      </c>
      <c r="C1565" s="470"/>
      <c r="D1565" s="471" t="s">
        <v>155</v>
      </c>
      <c r="E1565" s="471"/>
      <c r="F1565" s="471"/>
      <c r="G1565" s="471"/>
      <c r="H1565" s="108" t="s">
        <v>55</v>
      </c>
      <c r="I1565" s="472">
        <v>8</v>
      </c>
      <c r="J1565" s="472"/>
      <c r="K1565" s="473">
        <v>0</v>
      </c>
      <c r="L1565" s="473"/>
      <c r="M1565" s="473"/>
      <c r="N1565" s="473"/>
      <c r="O1565" s="472">
        <v>0</v>
      </c>
      <c r="P1565" s="472"/>
    </row>
    <row r="1566" spans="2:16" ht="3" customHeight="1" x14ac:dyDescent="0.25">
      <c r="K1566" s="431"/>
      <c r="L1566" s="431"/>
      <c r="M1566" s="431"/>
      <c r="N1566" s="431"/>
    </row>
    <row r="1567" spans="2:16" ht="10.5" customHeight="1" x14ac:dyDescent="0.25">
      <c r="B1567" s="470" t="s">
        <v>1079</v>
      </c>
      <c r="C1567" s="470"/>
      <c r="D1567" s="471" t="s">
        <v>157</v>
      </c>
      <c r="E1567" s="471"/>
      <c r="F1567" s="471"/>
      <c r="G1567" s="471"/>
      <c r="H1567" s="108" t="s">
        <v>55</v>
      </c>
      <c r="I1567" s="472">
        <v>2</v>
      </c>
      <c r="J1567" s="472"/>
      <c r="K1567" s="473">
        <v>0</v>
      </c>
      <c r="L1567" s="473"/>
      <c r="M1567" s="473"/>
      <c r="N1567" s="473"/>
      <c r="O1567" s="472">
        <v>0</v>
      </c>
      <c r="P1567" s="472"/>
    </row>
    <row r="1568" spans="2:16" ht="3" customHeight="1" x14ac:dyDescent="0.25">
      <c r="K1568" s="431"/>
      <c r="L1568" s="431"/>
      <c r="M1568" s="431"/>
      <c r="N1568" s="431"/>
    </row>
    <row r="1569" spans="2:16" ht="10.5" customHeight="1" x14ac:dyDescent="0.25">
      <c r="B1569" s="467" t="s">
        <v>1080</v>
      </c>
      <c r="C1569" s="467"/>
      <c r="D1569" s="468" t="s">
        <v>159</v>
      </c>
      <c r="E1569" s="468"/>
      <c r="F1569" s="468"/>
      <c r="G1569" s="468"/>
      <c r="K1569" s="431"/>
      <c r="L1569" s="431"/>
      <c r="M1569" s="431"/>
      <c r="N1569" s="431"/>
      <c r="O1569" s="469">
        <v>0</v>
      </c>
      <c r="P1569" s="469"/>
    </row>
    <row r="1570" spans="2:16" ht="3" customHeight="1" x14ac:dyDescent="0.25">
      <c r="K1570" s="431"/>
      <c r="L1570" s="431"/>
      <c r="M1570" s="431"/>
      <c r="N1570" s="431"/>
    </row>
    <row r="1571" spans="2:16" ht="10.5" customHeight="1" x14ac:dyDescent="0.25">
      <c r="B1571" s="470" t="s">
        <v>1081</v>
      </c>
      <c r="C1571" s="470"/>
      <c r="D1571" s="471" t="s">
        <v>161</v>
      </c>
      <c r="E1571" s="471"/>
      <c r="F1571" s="471"/>
      <c r="G1571" s="471"/>
      <c r="H1571" s="108" t="s">
        <v>55</v>
      </c>
      <c r="I1571" s="472">
        <v>1</v>
      </c>
      <c r="J1571" s="472"/>
      <c r="K1571" s="473">
        <v>0</v>
      </c>
      <c r="L1571" s="473"/>
      <c r="M1571" s="473"/>
      <c r="N1571" s="473"/>
      <c r="O1571" s="472">
        <v>0</v>
      </c>
      <c r="P1571" s="472"/>
    </row>
    <row r="1572" spans="2:16" ht="3" customHeight="1" x14ac:dyDescent="0.25">
      <c r="K1572" s="431"/>
      <c r="L1572" s="431"/>
      <c r="M1572" s="431"/>
      <c r="N1572" s="431"/>
    </row>
    <row r="1573" spans="2:16" ht="10.5" customHeight="1" x14ac:dyDescent="0.25">
      <c r="B1573" s="467" t="s">
        <v>1082</v>
      </c>
      <c r="C1573" s="467"/>
      <c r="D1573" s="468" t="s">
        <v>163</v>
      </c>
      <c r="E1573" s="468"/>
      <c r="F1573" s="468"/>
      <c r="G1573" s="468"/>
      <c r="K1573" s="431"/>
      <c r="L1573" s="431"/>
      <c r="M1573" s="431"/>
      <c r="N1573" s="431"/>
      <c r="O1573" s="469">
        <v>0</v>
      </c>
      <c r="P1573" s="469"/>
    </row>
    <row r="1574" spans="2:16" ht="3" customHeight="1" x14ac:dyDescent="0.25">
      <c r="K1574" s="431"/>
      <c r="L1574" s="431"/>
      <c r="M1574" s="431"/>
      <c r="N1574" s="431"/>
    </row>
    <row r="1575" spans="2:16" ht="10.5" customHeight="1" x14ac:dyDescent="0.25">
      <c r="B1575" s="470" t="s">
        <v>1083</v>
      </c>
      <c r="C1575" s="470"/>
      <c r="D1575" s="471" t="s">
        <v>165</v>
      </c>
      <c r="E1575" s="471"/>
      <c r="F1575" s="471"/>
      <c r="G1575" s="471"/>
      <c r="H1575" s="108" t="s">
        <v>55</v>
      </c>
      <c r="I1575" s="472">
        <v>16</v>
      </c>
      <c r="J1575" s="472"/>
      <c r="K1575" s="473">
        <v>0</v>
      </c>
      <c r="L1575" s="473"/>
      <c r="M1575" s="473"/>
      <c r="N1575" s="473"/>
      <c r="O1575" s="472">
        <v>0</v>
      </c>
      <c r="P1575" s="472"/>
    </row>
    <row r="1576" spans="2:16" ht="3" customHeight="1" x14ac:dyDescent="0.25">
      <c r="K1576" s="431"/>
      <c r="L1576" s="431"/>
      <c r="M1576" s="431"/>
      <c r="N1576" s="431"/>
    </row>
    <row r="1577" spans="2:16" ht="10.5" customHeight="1" x14ac:dyDescent="0.25">
      <c r="B1577" s="470" t="s">
        <v>1084</v>
      </c>
      <c r="C1577" s="470"/>
      <c r="D1577" s="471" t="s">
        <v>167</v>
      </c>
      <c r="E1577" s="471"/>
      <c r="F1577" s="471"/>
      <c r="G1577" s="471"/>
      <c r="H1577" s="108" t="s">
        <v>55</v>
      </c>
      <c r="I1577" s="472">
        <v>2</v>
      </c>
      <c r="J1577" s="472"/>
      <c r="K1577" s="473">
        <v>0</v>
      </c>
      <c r="L1577" s="473"/>
      <c r="M1577" s="473"/>
      <c r="N1577" s="473"/>
      <c r="O1577" s="472">
        <v>0</v>
      </c>
      <c r="P1577" s="472"/>
    </row>
    <row r="1578" spans="2:16" ht="10.5" customHeight="1" x14ac:dyDescent="0.25">
      <c r="B1578" s="470" t="s">
        <v>1085</v>
      </c>
      <c r="C1578" s="470"/>
      <c r="D1578" s="471" t="s">
        <v>169</v>
      </c>
      <c r="E1578" s="471"/>
      <c r="F1578" s="471"/>
      <c r="G1578" s="471"/>
      <c r="H1578" s="108" t="s">
        <v>55</v>
      </c>
      <c r="I1578" s="472">
        <v>8</v>
      </c>
      <c r="J1578" s="472"/>
      <c r="K1578" s="473">
        <v>0</v>
      </c>
      <c r="L1578" s="473"/>
      <c r="M1578" s="473"/>
      <c r="N1578" s="473"/>
      <c r="O1578" s="472">
        <v>0</v>
      </c>
      <c r="P1578" s="472"/>
    </row>
    <row r="1579" spans="2:16" ht="3" customHeight="1" x14ac:dyDescent="0.25">
      <c r="K1579" s="431"/>
      <c r="L1579" s="431"/>
      <c r="M1579" s="431"/>
      <c r="N1579" s="431"/>
    </row>
    <row r="1580" spans="2:16" ht="10.5" customHeight="1" x14ac:dyDescent="0.25">
      <c r="B1580" s="470" t="s">
        <v>1086</v>
      </c>
      <c r="C1580" s="470"/>
      <c r="D1580" s="471" t="s">
        <v>171</v>
      </c>
      <c r="E1580" s="471"/>
      <c r="F1580" s="471"/>
      <c r="G1580" s="471"/>
      <c r="H1580" s="108" t="s">
        <v>55</v>
      </c>
      <c r="I1580" s="472">
        <v>4</v>
      </c>
      <c r="J1580" s="472"/>
      <c r="K1580" s="473">
        <v>0</v>
      </c>
      <c r="L1580" s="473"/>
      <c r="M1580" s="473"/>
      <c r="N1580" s="473"/>
      <c r="O1580" s="472">
        <v>0</v>
      </c>
      <c r="P1580" s="472"/>
    </row>
    <row r="1581" spans="2:16" ht="3" customHeight="1" x14ac:dyDescent="0.25">
      <c r="K1581" s="431"/>
      <c r="L1581" s="431"/>
      <c r="M1581" s="431"/>
      <c r="N1581" s="431"/>
    </row>
    <row r="1582" spans="2:16" ht="10.5" customHeight="1" x14ac:dyDescent="0.25">
      <c r="B1582" s="470" t="s">
        <v>1087</v>
      </c>
      <c r="C1582" s="470"/>
      <c r="D1582" s="471" t="s">
        <v>173</v>
      </c>
      <c r="E1582" s="471"/>
      <c r="F1582" s="471"/>
      <c r="G1582" s="471"/>
      <c r="H1582" s="108" t="s">
        <v>55</v>
      </c>
      <c r="I1582" s="472">
        <v>2</v>
      </c>
      <c r="J1582" s="472"/>
      <c r="K1582" s="473">
        <v>0</v>
      </c>
      <c r="L1582" s="473"/>
      <c r="M1582" s="473"/>
      <c r="N1582" s="473"/>
      <c r="O1582" s="472">
        <v>0</v>
      </c>
      <c r="P1582" s="472"/>
    </row>
    <row r="1583" spans="2:16" ht="3" customHeight="1" x14ac:dyDescent="0.25">
      <c r="K1583" s="431"/>
      <c r="L1583" s="431"/>
      <c r="M1583" s="431"/>
      <c r="N1583" s="431"/>
    </row>
    <row r="1584" spans="2:16" ht="10.5" customHeight="1" x14ac:dyDescent="0.25">
      <c r="B1584" s="470" t="s">
        <v>1088</v>
      </c>
      <c r="C1584" s="470"/>
      <c r="D1584" s="471" t="s">
        <v>175</v>
      </c>
      <c r="E1584" s="471"/>
      <c r="F1584" s="471"/>
      <c r="G1584" s="471"/>
      <c r="H1584" s="108" t="s">
        <v>55</v>
      </c>
      <c r="I1584" s="472">
        <v>4</v>
      </c>
      <c r="J1584" s="472"/>
      <c r="K1584" s="473">
        <v>0</v>
      </c>
      <c r="L1584" s="473"/>
      <c r="M1584" s="473"/>
      <c r="N1584" s="473"/>
      <c r="O1584" s="472">
        <v>0</v>
      </c>
      <c r="P1584" s="472"/>
    </row>
    <row r="1585" spans="2:16" ht="3" customHeight="1" x14ac:dyDescent="0.25">
      <c r="K1585" s="431"/>
      <c r="L1585" s="431"/>
      <c r="M1585" s="431"/>
      <c r="N1585" s="431"/>
    </row>
    <row r="1586" spans="2:16" ht="10.5" customHeight="1" x14ac:dyDescent="0.25">
      <c r="B1586" s="470" t="s">
        <v>1089</v>
      </c>
      <c r="C1586" s="470"/>
      <c r="D1586" s="471" t="s">
        <v>177</v>
      </c>
      <c r="E1586" s="471"/>
      <c r="F1586" s="471"/>
      <c r="G1586" s="471"/>
      <c r="H1586" s="108" t="s">
        <v>55</v>
      </c>
      <c r="I1586" s="472">
        <v>2</v>
      </c>
      <c r="J1586" s="472"/>
      <c r="K1586" s="473">
        <v>0</v>
      </c>
      <c r="L1586" s="473"/>
      <c r="M1586" s="473"/>
      <c r="N1586" s="473"/>
      <c r="O1586" s="472">
        <v>0</v>
      </c>
      <c r="P1586" s="472"/>
    </row>
    <row r="1587" spans="2:16" ht="3" customHeight="1" x14ac:dyDescent="0.25">
      <c r="K1587" s="431"/>
      <c r="L1587" s="431"/>
      <c r="M1587" s="431"/>
      <c r="N1587" s="431"/>
    </row>
    <row r="1588" spans="2:16" ht="10.5" customHeight="1" x14ac:dyDescent="0.25">
      <c r="B1588" s="470" t="s">
        <v>1090</v>
      </c>
      <c r="C1588" s="470"/>
      <c r="D1588" s="471" t="s">
        <v>179</v>
      </c>
      <c r="E1588" s="471"/>
      <c r="F1588" s="471"/>
      <c r="G1588" s="471"/>
      <c r="H1588" s="108" t="s">
        <v>55</v>
      </c>
      <c r="I1588" s="472">
        <v>2</v>
      </c>
      <c r="J1588" s="472"/>
      <c r="K1588" s="473">
        <v>0</v>
      </c>
      <c r="L1588" s="473"/>
      <c r="M1588" s="473"/>
      <c r="N1588" s="473"/>
      <c r="O1588" s="472">
        <v>0</v>
      </c>
      <c r="P1588" s="472"/>
    </row>
    <row r="1589" spans="2:16" ht="3" customHeight="1" x14ac:dyDescent="0.25">
      <c r="K1589" s="431"/>
      <c r="L1589" s="431"/>
      <c r="M1589" s="431"/>
      <c r="N1589" s="431"/>
    </row>
    <row r="1590" spans="2:16" ht="10.5" customHeight="1" x14ac:dyDescent="0.25">
      <c r="B1590" s="467" t="s">
        <v>1091</v>
      </c>
      <c r="C1590" s="467"/>
      <c r="D1590" s="468" t="s">
        <v>181</v>
      </c>
      <c r="E1590" s="468"/>
      <c r="F1590" s="468"/>
      <c r="G1590" s="468"/>
      <c r="K1590" s="431"/>
      <c r="L1590" s="431"/>
      <c r="M1590" s="431"/>
      <c r="N1590" s="431"/>
      <c r="O1590" s="469">
        <v>0</v>
      </c>
      <c r="P1590" s="469"/>
    </row>
    <row r="1591" spans="2:16" ht="3" customHeight="1" x14ac:dyDescent="0.25">
      <c r="K1591" s="431"/>
      <c r="L1591" s="431"/>
      <c r="M1591" s="431"/>
      <c r="N1591" s="431"/>
    </row>
    <row r="1592" spans="2:16" ht="10.5" customHeight="1" x14ac:dyDescent="0.25">
      <c r="B1592" s="470" t="s">
        <v>1092</v>
      </c>
      <c r="C1592" s="470"/>
      <c r="D1592" s="471" t="s">
        <v>183</v>
      </c>
      <c r="E1592" s="471"/>
      <c r="F1592" s="471"/>
      <c r="G1592" s="471"/>
      <c r="H1592" s="108" t="s">
        <v>55</v>
      </c>
      <c r="I1592" s="472">
        <v>1</v>
      </c>
      <c r="J1592" s="472"/>
      <c r="K1592" s="473">
        <v>0</v>
      </c>
      <c r="L1592" s="473"/>
      <c r="M1592" s="473"/>
      <c r="N1592" s="473"/>
      <c r="O1592" s="472">
        <v>0</v>
      </c>
      <c r="P1592" s="472"/>
    </row>
    <row r="1593" spans="2:16" ht="3" customHeight="1" x14ac:dyDescent="0.25">
      <c r="K1593" s="431"/>
      <c r="L1593" s="431"/>
      <c r="M1593" s="431"/>
      <c r="N1593" s="431"/>
    </row>
    <row r="1594" spans="2:16" ht="10.5" customHeight="1" x14ac:dyDescent="0.25">
      <c r="B1594" s="470" t="s">
        <v>1093</v>
      </c>
      <c r="C1594" s="470"/>
      <c r="D1594" s="471" t="s">
        <v>185</v>
      </c>
      <c r="E1594" s="471"/>
      <c r="F1594" s="471"/>
      <c r="G1594" s="471"/>
      <c r="H1594" s="108" t="s">
        <v>55</v>
      </c>
      <c r="I1594" s="472">
        <v>1</v>
      </c>
      <c r="J1594" s="472"/>
      <c r="K1594" s="473">
        <v>0</v>
      </c>
      <c r="L1594" s="473"/>
      <c r="M1594" s="473"/>
      <c r="N1594" s="473"/>
      <c r="O1594" s="472">
        <v>0</v>
      </c>
      <c r="P1594" s="472"/>
    </row>
    <row r="1595" spans="2:16" ht="3" customHeight="1" x14ac:dyDescent="0.25">
      <c r="K1595" s="431"/>
      <c r="L1595" s="431"/>
      <c r="M1595" s="431"/>
      <c r="N1595" s="431"/>
    </row>
    <row r="1596" spans="2:16" ht="10.5" customHeight="1" x14ac:dyDescent="0.25">
      <c r="B1596" s="470" t="s">
        <v>1094</v>
      </c>
      <c r="C1596" s="470"/>
      <c r="D1596" s="471" t="s">
        <v>187</v>
      </c>
      <c r="E1596" s="471"/>
      <c r="F1596" s="471"/>
      <c r="G1596" s="471"/>
      <c r="H1596" s="108" t="s">
        <v>55</v>
      </c>
      <c r="I1596" s="472">
        <v>40</v>
      </c>
      <c r="J1596" s="472"/>
      <c r="K1596" s="473">
        <v>0</v>
      </c>
      <c r="L1596" s="473"/>
      <c r="M1596" s="473"/>
      <c r="N1596" s="473"/>
      <c r="O1596" s="472">
        <v>0</v>
      </c>
      <c r="P1596" s="472"/>
    </row>
    <row r="1597" spans="2:16" ht="3" customHeight="1" x14ac:dyDescent="0.25">
      <c r="K1597" s="431"/>
      <c r="L1597" s="431"/>
      <c r="M1597" s="431"/>
      <c r="N1597" s="431"/>
    </row>
    <row r="1598" spans="2:16" ht="10.5" customHeight="1" x14ac:dyDescent="0.25">
      <c r="B1598" s="470" t="s">
        <v>1095</v>
      </c>
      <c r="C1598" s="470"/>
      <c r="D1598" s="471" t="s">
        <v>189</v>
      </c>
      <c r="E1598" s="471"/>
      <c r="F1598" s="471"/>
      <c r="G1598" s="471"/>
      <c r="H1598" s="108" t="s">
        <v>55</v>
      </c>
      <c r="I1598" s="472">
        <v>14</v>
      </c>
      <c r="J1598" s="472"/>
      <c r="K1598" s="473">
        <v>0</v>
      </c>
      <c r="L1598" s="473"/>
      <c r="M1598" s="473"/>
      <c r="N1598" s="473"/>
      <c r="O1598" s="472">
        <v>0</v>
      </c>
      <c r="P1598" s="472"/>
    </row>
    <row r="1599" spans="2:16" ht="3" customHeight="1" x14ac:dyDescent="0.25">
      <c r="K1599" s="431"/>
      <c r="L1599" s="431"/>
      <c r="M1599" s="431"/>
      <c r="N1599" s="431"/>
    </row>
    <row r="1600" spans="2:16" ht="10.5" customHeight="1" x14ac:dyDescent="0.25">
      <c r="B1600" s="470" t="s">
        <v>1096</v>
      </c>
      <c r="C1600" s="470"/>
      <c r="D1600" s="487" t="s">
        <v>191</v>
      </c>
      <c r="E1600" s="487"/>
      <c r="F1600" s="487"/>
      <c r="G1600" s="487"/>
      <c r="H1600" s="108" t="s">
        <v>55</v>
      </c>
      <c r="I1600" s="472">
        <v>8</v>
      </c>
      <c r="J1600" s="472"/>
      <c r="K1600" s="473">
        <v>0</v>
      </c>
      <c r="L1600" s="473"/>
      <c r="M1600" s="473"/>
      <c r="N1600" s="473"/>
      <c r="O1600" s="472">
        <v>0</v>
      </c>
      <c r="P1600" s="472"/>
    </row>
    <row r="1601" spans="2:16" ht="8.25" customHeight="1" x14ac:dyDescent="0.25">
      <c r="D1601" s="487"/>
      <c r="E1601" s="487"/>
      <c r="F1601" s="487"/>
      <c r="G1601" s="487"/>
      <c r="K1601" s="431"/>
      <c r="L1601" s="431"/>
      <c r="M1601" s="431"/>
      <c r="N1601" s="431"/>
    </row>
    <row r="1602" spans="2:16" ht="3" customHeight="1" x14ac:dyDescent="0.25">
      <c r="K1602" s="431"/>
      <c r="L1602" s="431"/>
      <c r="M1602" s="431"/>
      <c r="N1602" s="431"/>
    </row>
    <row r="1603" spans="2:16" ht="10.5" customHeight="1" x14ac:dyDescent="0.25">
      <c r="B1603" s="467" t="s">
        <v>1097</v>
      </c>
      <c r="C1603" s="467"/>
      <c r="D1603" s="468" t="s">
        <v>193</v>
      </c>
      <c r="E1603" s="468"/>
      <c r="F1603" s="468"/>
      <c r="G1603" s="468"/>
      <c r="K1603" s="431"/>
      <c r="L1603" s="431"/>
      <c r="M1603" s="431"/>
      <c r="N1603" s="431"/>
      <c r="O1603" s="469">
        <v>0</v>
      </c>
      <c r="P1603" s="469"/>
    </row>
    <row r="1604" spans="2:16" ht="3" customHeight="1" x14ac:dyDescent="0.25">
      <c r="K1604" s="431"/>
      <c r="L1604" s="431"/>
      <c r="M1604" s="431"/>
      <c r="N1604" s="431"/>
    </row>
    <row r="1605" spans="2:16" ht="10.5" customHeight="1" x14ac:dyDescent="0.25">
      <c r="B1605" s="484" t="s">
        <v>1098</v>
      </c>
      <c r="C1605" s="484"/>
      <c r="D1605" s="485" t="s">
        <v>195</v>
      </c>
      <c r="E1605" s="485"/>
      <c r="F1605" s="485"/>
      <c r="G1605" s="485"/>
      <c r="K1605" s="431"/>
      <c r="L1605" s="431"/>
      <c r="M1605" s="431"/>
      <c r="N1605" s="431"/>
      <c r="O1605" s="486">
        <v>0</v>
      </c>
      <c r="P1605" s="486"/>
    </row>
    <row r="1606" spans="2:16" ht="3" customHeight="1" x14ac:dyDescent="0.25">
      <c r="K1606" s="431"/>
      <c r="L1606" s="431"/>
      <c r="M1606" s="431"/>
      <c r="N1606" s="431"/>
    </row>
    <row r="1607" spans="2:16" ht="10.5" customHeight="1" x14ac:dyDescent="0.25">
      <c r="B1607" s="470" t="s">
        <v>1099</v>
      </c>
      <c r="C1607" s="470"/>
      <c r="D1607" s="471" t="s">
        <v>197</v>
      </c>
      <c r="E1607" s="471"/>
      <c r="F1607" s="471"/>
      <c r="G1607" s="471"/>
      <c r="H1607" s="108" t="s">
        <v>211</v>
      </c>
      <c r="I1607" s="472">
        <v>13.280000000000001</v>
      </c>
      <c r="J1607" s="472"/>
      <c r="K1607" s="473">
        <v>0</v>
      </c>
      <c r="L1607" s="473"/>
      <c r="M1607" s="473"/>
      <c r="N1607" s="473"/>
      <c r="O1607" s="472">
        <v>0</v>
      </c>
      <c r="P1607" s="472"/>
    </row>
    <row r="1608" spans="2:16" ht="3" customHeight="1" x14ac:dyDescent="0.25">
      <c r="K1608" s="431"/>
      <c r="L1608" s="431"/>
      <c r="M1608" s="431"/>
      <c r="N1608" s="431"/>
    </row>
    <row r="1609" spans="2:16" ht="10.5" customHeight="1" x14ac:dyDescent="0.25">
      <c r="B1609" s="484" t="s">
        <v>1100</v>
      </c>
      <c r="C1609" s="484"/>
      <c r="D1609" s="485" t="s">
        <v>123</v>
      </c>
      <c r="E1609" s="485"/>
      <c r="F1609" s="485"/>
      <c r="G1609" s="485"/>
      <c r="K1609" s="431"/>
      <c r="L1609" s="431"/>
      <c r="M1609" s="431"/>
      <c r="N1609" s="431"/>
      <c r="O1609" s="486">
        <v>0</v>
      </c>
      <c r="P1609" s="486"/>
    </row>
    <row r="1610" spans="2:16" ht="3" customHeight="1" x14ac:dyDescent="0.25">
      <c r="K1610" s="431"/>
      <c r="L1610" s="431"/>
      <c r="M1610" s="431"/>
      <c r="N1610" s="431"/>
    </row>
    <row r="1611" spans="2:16" ht="10.5" customHeight="1" x14ac:dyDescent="0.25">
      <c r="B1611" s="470" t="s">
        <v>1101</v>
      </c>
      <c r="C1611" s="470"/>
      <c r="D1611" s="471" t="s">
        <v>200</v>
      </c>
      <c r="E1611" s="471"/>
      <c r="F1611" s="471"/>
      <c r="G1611" s="471"/>
      <c r="H1611" s="108" t="s">
        <v>55</v>
      </c>
      <c r="I1611" s="472">
        <v>2</v>
      </c>
      <c r="J1611" s="472"/>
      <c r="K1611" s="473">
        <v>0</v>
      </c>
      <c r="L1611" s="473"/>
      <c r="M1611" s="473"/>
      <c r="N1611" s="473"/>
      <c r="O1611" s="472">
        <v>0</v>
      </c>
      <c r="P1611" s="472"/>
    </row>
    <row r="1612" spans="2:16" ht="3" customHeight="1" x14ac:dyDescent="0.25">
      <c r="K1612" s="431"/>
      <c r="L1612" s="431"/>
      <c r="M1612" s="431"/>
      <c r="N1612" s="431"/>
    </row>
    <row r="1613" spans="2:16" ht="10.5" customHeight="1" x14ac:dyDescent="0.25">
      <c r="B1613" s="470" t="s">
        <v>1102</v>
      </c>
      <c r="C1613" s="470"/>
      <c r="D1613" s="471" t="s">
        <v>202</v>
      </c>
      <c r="E1613" s="471"/>
      <c r="F1613" s="471"/>
      <c r="G1613" s="471"/>
      <c r="H1613" s="108" t="s">
        <v>55</v>
      </c>
      <c r="I1613" s="472">
        <v>2</v>
      </c>
      <c r="J1613" s="472"/>
      <c r="K1613" s="473">
        <v>0</v>
      </c>
      <c r="L1613" s="473"/>
      <c r="M1613" s="473"/>
      <c r="N1613" s="473"/>
      <c r="O1613" s="472">
        <v>0</v>
      </c>
      <c r="P1613" s="472"/>
    </row>
    <row r="1614" spans="2:16" ht="3" customHeight="1" x14ac:dyDescent="0.25">
      <c r="K1614" s="431"/>
      <c r="L1614" s="431"/>
      <c r="M1614" s="431"/>
      <c r="N1614" s="431"/>
    </row>
    <row r="1615" spans="2:16" ht="10.5" customHeight="1" x14ac:dyDescent="0.25">
      <c r="B1615" s="470" t="s">
        <v>1103</v>
      </c>
      <c r="C1615" s="470"/>
      <c r="D1615" s="471" t="s">
        <v>204</v>
      </c>
      <c r="E1615" s="471"/>
      <c r="F1615" s="471"/>
      <c r="G1615" s="471"/>
      <c r="H1615" s="108" t="s">
        <v>55</v>
      </c>
      <c r="I1615" s="472">
        <v>4</v>
      </c>
      <c r="J1615" s="472"/>
      <c r="K1615" s="473">
        <v>0</v>
      </c>
      <c r="L1615" s="473"/>
      <c r="M1615" s="473"/>
      <c r="N1615" s="473"/>
      <c r="O1615" s="472">
        <v>0</v>
      </c>
      <c r="P1615" s="472"/>
    </row>
    <row r="1616" spans="2:16" ht="3" customHeight="1" x14ac:dyDescent="0.25">
      <c r="K1616" s="431"/>
      <c r="L1616" s="431"/>
      <c r="M1616" s="431"/>
      <c r="N1616" s="431"/>
    </row>
    <row r="1617" spans="2:16" ht="10.5" customHeight="1" x14ac:dyDescent="0.25">
      <c r="B1617" s="470" t="s">
        <v>1104</v>
      </c>
      <c r="C1617" s="470"/>
      <c r="D1617" s="471" t="s">
        <v>206</v>
      </c>
      <c r="E1617" s="471"/>
      <c r="F1617" s="471"/>
      <c r="G1617" s="471"/>
      <c r="H1617" s="108" t="s">
        <v>55</v>
      </c>
      <c r="I1617" s="472">
        <v>4</v>
      </c>
      <c r="J1617" s="472"/>
      <c r="K1617" s="473">
        <v>0</v>
      </c>
      <c r="L1617" s="473"/>
      <c r="M1617" s="473"/>
      <c r="N1617" s="473"/>
      <c r="O1617" s="472">
        <v>0</v>
      </c>
      <c r="P1617" s="472"/>
    </row>
    <row r="1618" spans="2:16" ht="3" customHeight="1" x14ac:dyDescent="0.25">
      <c r="K1618" s="431"/>
      <c r="L1618" s="431"/>
      <c r="M1618" s="431"/>
      <c r="N1618" s="431"/>
    </row>
    <row r="1619" spans="2:16" ht="10.5" customHeight="1" x14ac:dyDescent="0.25">
      <c r="B1619" s="467" t="s">
        <v>1105</v>
      </c>
      <c r="C1619" s="467"/>
      <c r="D1619" s="468" t="s">
        <v>208</v>
      </c>
      <c r="E1619" s="468"/>
      <c r="F1619" s="468"/>
      <c r="G1619" s="468"/>
      <c r="K1619" s="431"/>
      <c r="L1619" s="431"/>
      <c r="M1619" s="431"/>
      <c r="N1619" s="431"/>
      <c r="O1619" s="469">
        <v>0</v>
      </c>
      <c r="P1619" s="469"/>
    </row>
    <row r="1620" spans="2:16" ht="3" customHeight="1" x14ac:dyDescent="0.25">
      <c r="K1620" s="431"/>
      <c r="L1620" s="431"/>
      <c r="M1620" s="431"/>
      <c r="N1620" s="431"/>
    </row>
    <row r="1621" spans="2:16" ht="10.5" customHeight="1" x14ac:dyDescent="0.25">
      <c r="B1621" s="470" t="s">
        <v>1106</v>
      </c>
      <c r="C1621" s="470"/>
      <c r="D1621" s="471" t="s">
        <v>210</v>
      </c>
      <c r="E1621" s="471"/>
      <c r="F1621" s="471"/>
      <c r="G1621" s="471"/>
      <c r="H1621" s="108" t="s">
        <v>211</v>
      </c>
      <c r="I1621" s="472">
        <v>4.62</v>
      </c>
      <c r="J1621" s="472"/>
      <c r="K1621" s="473">
        <v>0</v>
      </c>
      <c r="L1621" s="473"/>
      <c r="M1621" s="473"/>
      <c r="N1621" s="473"/>
      <c r="O1621" s="472">
        <v>0</v>
      </c>
      <c r="P1621" s="472"/>
    </row>
    <row r="1622" spans="2:16" ht="3" customHeight="1" x14ac:dyDescent="0.25">
      <c r="K1622" s="431"/>
      <c r="L1622" s="431"/>
      <c r="M1622" s="431"/>
      <c r="N1622" s="431"/>
    </row>
    <row r="1623" spans="2:16" ht="10.5" customHeight="1" x14ac:dyDescent="0.25">
      <c r="B1623" s="470" t="s">
        <v>1107</v>
      </c>
      <c r="C1623" s="470"/>
      <c r="D1623" s="471" t="s">
        <v>213</v>
      </c>
      <c r="E1623" s="471"/>
      <c r="F1623" s="471"/>
      <c r="G1623" s="471"/>
      <c r="H1623" s="108" t="s">
        <v>211</v>
      </c>
      <c r="I1623" s="472">
        <v>4.62</v>
      </c>
      <c r="J1623" s="472"/>
      <c r="K1623" s="473">
        <v>0</v>
      </c>
      <c r="L1623" s="473"/>
      <c r="M1623" s="473"/>
      <c r="N1623" s="473"/>
      <c r="O1623" s="472">
        <v>0</v>
      </c>
      <c r="P1623" s="472"/>
    </row>
    <row r="1624" spans="2:16" ht="3" customHeight="1" x14ac:dyDescent="0.25">
      <c r="K1624" s="431"/>
      <c r="L1624" s="431"/>
      <c r="M1624" s="431"/>
      <c r="N1624" s="431"/>
    </row>
    <row r="1625" spans="2:16" ht="10.5" customHeight="1" x14ac:dyDescent="0.25">
      <c r="B1625" s="470" t="s">
        <v>1108</v>
      </c>
      <c r="C1625" s="470"/>
      <c r="D1625" s="471" t="s">
        <v>215</v>
      </c>
      <c r="E1625" s="471"/>
      <c r="F1625" s="471"/>
      <c r="G1625" s="471"/>
      <c r="H1625" s="108" t="s">
        <v>211</v>
      </c>
      <c r="I1625" s="472">
        <v>4.62</v>
      </c>
      <c r="J1625" s="472"/>
      <c r="K1625" s="473">
        <v>0</v>
      </c>
      <c r="L1625" s="473"/>
      <c r="M1625" s="473"/>
      <c r="N1625" s="473"/>
      <c r="O1625" s="472">
        <v>0</v>
      </c>
      <c r="P1625" s="472"/>
    </row>
    <row r="1626" spans="2:16" ht="3" customHeight="1" x14ac:dyDescent="0.25">
      <c r="K1626" s="431"/>
      <c r="L1626" s="431"/>
      <c r="M1626" s="431"/>
      <c r="N1626" s="431"/>
    </row>
    <row r="1627" spans="2:16" ht="10.5" customHeight="1" x14ac:dyDescent="0.25">
      <c r="B1627" s="470" t="s">
        <v>1109</v>
      </c>
      <c r="C1627" s="470"/>
      <c r="D1627" s="471" t="s">
        <v>217</v>
      </c>
      <c r="E1627" s="471"/>
      <c r="F1627" s="471"/>
      <c r="G1627" s="471"/>
      <c r="H1627" s="108" t="s">
        <v>211</v>
      </c>
      <c r="I1627" s="472">
        <v>4.62</v>
      </c>
      <c r="J1627" s="472"/>
      <c r="K1627" s="473">
        <v>0</v>
      </c>
      <c r="L1627" s="473"/>
      <c r="M1627" s="473"/>
      <c r="N1627" s="473"/>
      <c r="O1627" s="472">
        <v>0</v>
      </c>
      <c r="P1627" s="472"/>
    </row>
    <row r="1628" spans="2:16" ht="3" customHeight="1" x14ac:dyDescent="0.25">
      <c r="K1628" s="431"/>
      <c r="L1628" s="431"/>
      <c r="M1628" s="431"/>
      <c r="N1628" s="431"/>
    </row>
    <row r="1629" spans="2:16" ht="10.5" customHeight="1" x14ac:dyDescent="0.25">
      <c r="B1629" s="470" t="s">
        <v>1110</v>
      </c>
      <c r="C1629" s="470"/>
      <c r="D1629" s="471" t="s">
        <v>219</v>
      </c>
      <c r="E1629" s="471"/>
      <c r="F1629" s="471"/>
      <c r="G1629" s="471"/>
      <c r="H1629" s="108" t="s">
        <v>211</v>
      </c>
      <c r="I1629" s="472">
        <v>4.62</v>
      </c>
      <c r="J1629" s="472"/>
      <c r="K1629" s="473">
        <v>0</v>
      </c>
      <c r="L1629" s="473"/>
      <c r="M1629" s="473"/>
      <c r="N1629" s="473"/>
      <c r="O1629" s="472">
        <v>0</v>
      </c>
      <c r="P1629" s="472"/>
    </row>
    <row r="1630" spans="2:16" ht="3" customHeight="1" x14ac:dyDescent="0.25">
      <c r="K1630" s="431"/>
      <c r="L1630" s="431"/>
      <c r="M1630" s="431"/>
      <c r="N1630" s="431"/>
    </row>
    <row r="1631" spans="2:16" ht="10.5" customHeight="1" x14ac:dyDescent="0.25">
      <c r="B1631" s="470" t="s">
        <v>1111</v>
      </c>
      <c r="C1631" s="470"/>
      <c r="D1631" s="487" t="s">
        <v>221</v>
      </c>
      <c r="E1631" s="487"/>
      <c r="F1631" s="487"/>
      <c r="G1631" s="487"/>
      <c r="H1631" s="108" t="s">
        <v>55</v>
      </c>
      <c r="I1631" s="472">
        <v>1</v>
      </c>
      <c r="J1631" s="472"/>
      <c r="K1631" s="473">
        <v>0</v>
      </c>
      <c r="L1631" s="473"/>
      <c r="M1631" s="473"/>
      <c r="N1631" s="473"/>
      <c r="O1631" s="472">
        <v>0</v>
      </c>
      <c r="P1631" s="472"/>
    </row>
    <row r="1632" spans="2:16" ht="8.25" customHeight="1" x14ac:dyDescent="0.25">
      <c r="D1632" s="487"/>
      <c r="E1632" s="487"/>
      <c r="F1632" s="487"/>
      <c r="G1632" s="487"/>
      <c r="K1632" s="431"/>
      <c r="L1632" s="431"/>
      <c r="M1632" s="431"/>
      <c r="N1632" s="431"/>
    </row>
    <row r="1633" spans="2:16" ht="3" customHeight="1" x14ac:dyDescent="0.25">
      <c r="K1633" s="431"/>
      <c r="L1633" s="431"/>
      <c r="M1633" s="431"/>
      <c r="N1633" s="431"/>
    </row>
    <row r="1634" spans="2:16" ht="10.5" customHeight="1" x14ac:dyDescent="0.25">
      <c r="B1634" s="470" t="s">
        <v>1112</v>
      </c>
      <c r="C1634" s="470"/>
      <c r="D1634" s="471" t="s">
        <v>223</v>
      </c>
      <c r="E1634" s="471"/>
      <c r="F1634" s="471"/>
      <c r="G1634" s="471"/>
      <c r="H1634" s="108" t="s">
        <v>55</v>
      </c>
      <c r="I1634" s="472">
        <v>1</v>
      </c>
      <c r="J1634" s="472"/>
      <c r="K1634" s="473">
        <v>0</v>
      </c>
      <c r="L1634" s="473"/>
      <c r="M1634" s="473"/>
      <c r="N1634" s="473"/>
      <c r="O1634" s="472">
        <v>0</v>
      </c>
      <c r="P1634" s="472"/>
    </row>
    <row r="1635" spans="2:16" ht="3" customHeight="1" x14ac:dyDescent="0.25">
      <c r="K1635" s="431"/>
      <c r="L1635" s="431"/>
      <c r="M1635" s="431"/>
      <c r="N1635" s="431"/>
    </row>
    <row r="1636" spans="2:16" ht="10.5" customHeight="1" x14ac:dyDescent="0.25">
      <c r="B1636" s="470" t="s">
        <v>1113</v>
      </c>
      <c r="C1636" s="470"/>
      <c r="D1636" s="471" t="s">
        <v>225</v>
      </c>
      <c r="E1636" s="471"/>
      <c r="F1636" s="471"/>
      <c r="G1636" s="471"/>
      <c r="H1636" s="108" t="s">
        <v>226</v>
      </c>
      <c r="I1636" s="472">
        <v>2.77</v>
      </c>
      <c r="J1636" s="472"/>
      <c r="K1636" s="473">
        <v>0</v>
      </c>
      <c r="L1636" s="473"/>
      <c r="M1636" s="473"/>
      <c r="N1636" s="473"/>
      <c r="O1636" s="472">
        <v>0</v>
      </c>
      <c r="P1636" s="472"/>
    </row>
    <row r="1637" spans="2:16" ht="3" customHeight="1" x14ac:dyDescent="0.25">
      <c r="K1637" s="431"/>
      <c r="L1637" s="431"/>
      <c r="M1637" s="431"/>
      <c r="N1637" s="431"/>
    </row>
    <row r="1638" spans="2:16" ht="10.5" customHeight="1" x14ac:dyDescent="0.25">
      <c r="B1638" s="467" t="s">
        <v>1114</v>
      </c>
      <c r="C1638" s="467"/>
      <c r="D1638" s="468" t="s">
        <v>228</v>
      </c>
      <c r="E1638" s="468"/>
      <c r="F1638" s="468"/>
      <c r="G1638" s="468"/>
      <c r="K1638" s="431"/>
      <c r="L1638" s="431"/>
      <c r="M1638" s="431"/>
      <c r="N1638" s="431"/>
      <c r="O1638" s="469">
        <v>0</v>
      </c>
      <c r="P1638" s="469"/>
    </row>
    <row r="1639" spans="2:16" ht="3" customHeight="1" x14ac:dyDescent="0.25">
      <c r="K1639" s="431"/>
      <c r="L1639" s="431"/>
      <c r="M1639" s="431"/>
      <c r="N1639" s="431"/>
    </row>
    <row r="1640" spans="2:16" ht="10.5" customHeight="1" x14ac:dyDescent="0.25">
      <c r="B1640" s="470" t="s">
        <v>1115</v>
      </c>
      <c r="C1640" s="470"/>
      <c r="D1640" s="471" t="s">
        <v>230</v>
      </c>
      <c r="E1640" s="471"/>
      <c r="F1640" s="471"/>
      <c r="G1640" s="471"/>
      <c r="H1640" s="108" t="s">
        <v>55</v>
      </c>
      <c r="I1640" s="472">
        <v>2</v>
      </c>
      <c r="J1640" s="472"/>
      <c r="K1640" s="473">
        <v>0</v>
      </c>
      <c r="L1640" s="473"/>
      <c r="M1640" s="473"/>
      <c r="N1640" s="473"/>
      <c r="O1640" s="472">
        <v>0</v>
      </c>
      <c r="P1640" s="472"/>
    </row>
    <row r="1641" spans="2:16" ht="3" customHeight="1" x14ac:dyDescent="0.25">
      <c r="K1641" s="431"/>
      <c r="L1641" s="431"/>
      <c r="M1641" s="431"/>
      <c r="N1641" s="431"/>
    </row>
    <row r="1642" spans="2:16" ht="10.5" customHeight="1" x14ac:dyDescent="0.25">
      <c r="B1642" s="470" t="s">
        <v>1116</v>
      </c>
      <c r="C1642" s="470"/>
      <c r="D1642" s="471" t="s">
        <v>232</v>
      </c>
      <c r="E1642" s="471"/>
      <c r="F1642" s="471"/>
      <c r="G1642" s="471"/>
      <c r="H1642" s="108" t="s">
        <v>55</v>
      </c>
      <c r="I1642" s="472">
        <v>16</v>
      </c>
      <c r="J1642" s="472"/>
      <c r="K1642" s="473">
        <v>0</v>
      </c>
      <c r="L1642" s="473"/>
      <c r="M1642" s="473"/>
      <c r="N1642" s="473"/>
      <c r="O1642" s="472">
        <v>0</v>
      </c>
      <c r="P1642" s="472"/>
    </row>
    <row r="1643" spans="2:16" ht="3" customHeight="1" x14ac:dyDescent="0.25">
      <c r="K1643" s="431"/>
      <c r="L1643" s="431"/>
      <c r="M1643" s="431"/>
      <c r="N1643" s="431"/>
    </row>
    <row r="1644" spans="2:16" ht="10.5" customHeight="1" x14ac:dyDescent="0.25">
      <c r="B1644" s="470" t="s">
        <v>1117</v>
      </c>
      <c r="C1644" s="470"/>
      <c r="D1644" s="471" t="s">
        <v>234</v>
      </c>
      <c r="E1644" s="471"/>
      <c r="F1644" s="471"/>
      <c r="G1644" s="471"/>
      <c r="H1644" s="108" t="s">
        <v>55</v>
      </c>
      <c r="I1644" s="472">
        <v>12</v>
      </c>
      <c r="J1644" s="472"/>
      <c r="K1644" s="473">
        <v>0</v>
      </c>
      <c r="L1644" s="473"/>
      <c r="M1644" s="473"/>
      <c r="N1644" s="473"/>
      <c r="O1644" s="472">
        <v>0</v>
      </c>
      <c r="P1644" s="472"/>
    </row>
    <row r="1645" spans="2:16" ht="3" customHeight="1" x14ac:dyDescent="0.25">
      <c r="K1645" s="431"/>
      <c r="L1645" s="431"/>
      <c r="M1645" s="431"/>
      <c r="N1645" s="431"/>
    </row>
    <row r="1646" spans="2:16" ht="10.5" customHeight="1" x14ac:dyDescent="0.25">
      <c r="B1646" s="470" t="s">
        <v>1118</v>
      </c>
      <c r="C1646" s="470"/>
      <c r="D1646" s="471" t="s">
        <v>236</v>
      </c>
      <c r="E1646" s="471"/>
      <c r="F1646" s="471"/>
      <c r="G1646" s="471"/>
      <c r="H1646" s="108" t="s">
        <v>55</v>
      </c>
      <c r="I1646" s="472">
        <v>8</v>
      </c>
      <c r="J1646" s="472"/>
      <c r="K1646" s="473">
        <v>0</v>
      </c>
      <c r="L1646" s="473"/>
      <c r="M1646" s="473"/>
      <c r="N1646" s="473"/>
      <c r="O1646" s="472">
        <v>0</v>
      </c>
      <c r="P1646" s="472"/>
    </row>
    <row r="1647" spans="2:16" ht="3" customHeight="1" x14ac:dyDescent="0.25">
      <c r="K1647" s="431"/>
      <c r="L1647" s="431"/>
      <c r="M1647" s="431"/>
      <c r="N1647" s="431"/>
    </row>
    <row r="1648" spans="2:16" ht="10.5" customHeight="1" x14ac:dyDescent="0.25">
      <c r="B1648" s="470" t="s">
        <v>1119</v>
      </c>
      <c r="C1648" s="470"/>
      <c r="D1648" s="471" t="s">
        <v>238</v>
      </c>
      <c r="E1648" s="471"/>
      <c r="F1648" s="471"/>
      <c r="G1648" s="471"/>
      <c r="H1648" s="108" t="s">
        <v>55</v>
      </c>
      <c r="I1648" s="472">
        <v>4</v>
      </c>
      <c r="J1648" s="472"/>
      <c r="K1648" s="473">
        <v>0</v>
      </c>
      <c r="L1648" s="473"/>
      <c r="M1648" s="473"/>
      <c r="N1648" s="473"/>
      <c r="O1648" s="472">
        <v>0</v>
      </c>
      <c r="P1648" s="472"/>
    </row>
    <row r="1649" spans="2:16" ht="3" customHeight="1" x14ac:dyDescent="0.25">
      <c r="K1649" s="431"/>
      <c r="L1649" s="431"/>
      <c r="M1649" s="431"/>
      <c r="N1649" s="431"/>
    </row>
    <row r="1650" spans="2:16" ht="10.5" customHeight="1" x14ac:dyDescent="0.25">
      <c r="B1650" s="470" t="s">
        <v>1120</v>
      </c>
      <c r="C1650" s="470"/>
      <c r="D1650" s="471" t="s">
        <v>240</v>
      </c>
      <c r="E1650" s="471"/>
      <c r="F1650" s="471"/>
      <c r="G1650" s="471"/>
      <c r="H1650" s="108" t="s">
        <v>55</v>
      </c>
      <c r="I1650" s="472">
        <v>2</v>
      </c>
      <c r="J1650" s="472"/>
      <c r="K1650" s="473">
        <v>0</v>
      </c>
      <c r="L1650" s="473"/>
      <c r="M1650" s="473"/>
      <c r="N1650" s="473"/>
      <c r="O1650" s="472">
        <v>0</v>
      </c>
      <c r="P1650" s="472"/>
    </row>
    <row r="1651" spans="2:16" ht="3" customHeight="1" x14ac:dyDescent="0.25">
      <c r="K1651" s="431"/>
      <c r="L1651" s="431"/>
      <c r="M1651" s="431"/>
      <c r="N1651" s="431"/>
    </row>
    <row r="1652" spans="2:16" ht="10.5" customHeight="1" x14ac:dyDescent="0.25">
      <c r="B1652" s="470" t="s">
        <v>1121</v>
      </c>
      <c r="C1652" s="470"/>
      <c r="D1652" s="471" t="s">
        <v>242</v>
      </c>
      <c r="E1652" s="471"/>
      <c r="F1652" s="471"/>
      <c r="G1652" s="471"/>
      <c r="H1652" s="108" t="s">
        <v>55</v>
      </c>
      <c r="I1652" s="472">
        <v>4</v>
      </c>
      <c r="J1652" s="472"/>
      <c r="K1652" s="473">
        <v>0</v>
      </c>
      <c r="L1652" s="473"/>
      <c r="M1652" s="473"/>
      <c r="N1652" s="473"/>
      <c r="O1652" s="472">
        <v>0</v>
      </c>
      <c r="P1652" s="472"/>
    </row>
    <row r="1653" spans="2:16" ht="3" customHeight="1" x14ac:dyDescent="0.25">
      <c r="K1653" s="431"/>
      <c r="L1653" s="431"/>
      <c r="M1653" s="431"/>
      <c r="N1653" s="431"/>
    </row>
    <row r="1654" spans="2:16" ht="10.5" customHeight="1" x14ac:dyDescent="0.25">
      <c r="B1654" s="470" t="s">
        <v>1122</v>
      </c>
      <c r="C1654" s="470"/>
      <c r="D1654" s="471" t="s">
        <v>244</v>
      </c>
      <c r="E1654" s="471"/>
      <c r="F1654" s="471"/>
      <c r="G1654" s="471"/>
      <c r="H1654" s="108" t="s">
        <v>55</v>
      </c>
      <c r="I1654" s="472">
        <v>4</v>
      </c>
      <c r="J1654" s="472"/>
      <c r="K1654" s="473">
        <v>0</v>
      </c>
      <c r="L1654" s="473"/>
      <c r="M1654" s="473"/>
      <c r="N1654" s="473"/>
      <c r="O1654" s="472">
        <v>0</v>
      </c>
      <c r="P1654" s="472"/>
    </row>
    <row r="1655" spans="2:16" ht="3" customHeight="1" x14ac:dyDescent="0.25">
      <c r="K1655" s="431"/>
      <c r="L1655" s="431"/>
      <c r="M1655" s="431"/>
      <c r="N1655" s="431"/>
    </row>
    <row r="1656" spans="2:16" ht="10.5" customHeight="1" x14ac:dyDescent="0.25">
      <c r="B1656" s="470" t="s">
        <v>1123</v>
      </c>
      <c r="C1656" s="470"/>
      <c r="D1656" s="471" t="s">
        <v>230</v>
      </c>
      <c r="E1656" s="471"/>
      <c r="F1656" s="471"/>
      <c r="G1656" s="471"/>
      <c r="H1656" s="108" t="s">
        <v>55</v>
      </c>
      <c r="I1656" s="472">
        <v>2</v>
      </c>
      <c r="J1656" s="472"/>
      <c r="K1656" s="473">
        <v>0</v>
      </c>
      <c r="L1656" s="473"/>
      <c r="M1656" s="473"/>
      <c r="N1656" s="473"/>
      <c r="O1656" s="472">
        <v>0</v>
      </c>
      <c r="P1656" s="472"/>
    </row>
    <row r="1657" spans="2:16" ht="3" customHeight="1" x14ac:dyDescent="0.25">
      <c r="K1657" s="431"/>
      <c r="L1657" s="431"/>
      <c r="M1657" s="431"/>
      <c r="N1657" s="431"/>
    </row>
    <row r="1658" spans="2:16" ht="10.5" customHeight="1" x14ac:dyDescent="0.25">
      <c r="B1658" s="470" t="s">
        <v>1124</v>
      </c>
      <c r="C1658" s="470"/>
      <c r="D1658" s="471" t="s">
        <v>247</v>
      </c>
      <c r="E1658" s="471"/>
      <c r="F1658" s="471"/>
      <c r="G1658" s="471"/>
      <c r="H1658" s="108" t="s">
        <v>55</v>
      </c>
      <c r="I1658" s="472">
        <v>2</v>
      </c>
      <c r="J1658" s="472"/>
      <c r="K1658" s="473">
        <v>0</v>
      </c>
      <c r="L1658" s="473"/>
      <c r="M1658" s="473"/>
      <c r="N1658" s="473"/>
      <c r="O1658" s="472">
        <v>0</v>
      </c>
      <c r="P1658" s="472"/>
    </row>
    <row r="1659" spans="2:16" ht="3" customHeight="1" x14ac:dyDescent="0.25">
      <c r="K1659" s="431"/>
      <c r="L1659" s="431"/>
      <c r="M1659" s="431"/>
      <c r="N1659" s="431"/>
    </row>
    <row r="1660" spans="2:16" ht="10.5" customHeight="1" x14ac:dyDescent="0.25">
      <c r="B1660" s="470" t="s">
        <v>1125</v>
      </c>
      <c r="C1660" s="470"/>
      <c r="D1660" s="471" t="s">
        <v>230</v>
      </c>
      <c r="E1660" s="471"/>
      <c r="F1660" s="471"/>
      <c r="G1660" s="471"/>
      <c r="H1660" s="108" t="s">
        <v>55</v>
      </c>
      <c r="I1660" s="472">
        <v>2</v>
      </c>
      <c r="J1660" s="472"/>
      <c r="K1660" s="473">
        <v>0</v>
      </c>
      <c r="L1660" s="473"/>
      <c r="M1660" s="473"/>
      <c r="N1660" s="473"/>
      <c r="O1660" s="472">
        <v>0</v>
      </c>
      <c r="P1660" s="472"/>
    </row>
    <row r="1661" spans="2:16" ht="3" customHeight="1" x14ac:dyDescent="0.25">
      <c r="K1661" s="431"/>
      <c r="L1661" s="431"/>
      <c r="M1661" s="431"/>
      <c r="N1661" s="431"/>
    </row>
    <row r="1662" spans="2:16" ht="10.5" customHeight="1" x14ac:dyDescent="0.25">
      <c r="B1662" s="470" t="s">
        <v>1126</v>
      </c>
      <c r="C1662" s="470"/>
      <c r="D1662" s="471" t="s">
        <v>236</v>
      </c>
      <c r="E1662" s="471"/>
      <c r="F1662" s="471"/>
      <c r="G1662" s="471"/>
      <c r="H1662" s="108" t="s">
        <v>55</v>
      </c>
      <c r="I1662" s="472">
        <v>2</v>
      </c>
      <c r="J1662" s="472"/>
      <c r="K1662" s="473">
        <v>0</v>
      </c>
      <c r="L1662" s="473"/>
      <c r="M1662" s="473"/>
      <c r="N1662" s="473"/>
      <c r="O1662" s="472">
        <v>0</v>
      </c>
      <c r="P1662" s="472"/>
    </row>
    <row r="1663" spans="2:16" ht="3" customHeight="1" x14ac:dyDescent="0.25">
      <c r="K1663" s="431"/>
      <c r="L1663" s="431"/>
      <c r="M1663" s="431"/>
      <c r="N1663" s="431"/>
    </row>
    <row r="1664" spans="2:16" ht="10.5" customHeight="1" x14ac:dyDescent="0.25">
      <c r="B1664" s="467" t="s">
        <v>1127</v>
      </c>
      <c r="C1664" s="467"/>
      <c r="D1664" s="468" t="s">
        <v>251</v>
      </c>
      <c r="E1664" s="468"/>
      <c r="F1664" s="468"/>
      <c r="G1664" s="468"/>
      <c r="K1664" s="431"/>
      <c r="L1664" s="431"/>
      <c r="M1664" s="431"/>
      <c r="N1664" s="431"/>
      <c r="O1664" s="469">
        <v>0</v>
      </c>
      <c r="P1664" s="469"/>
    </row>
    <row r="1665" spans="2:16" ht="3" customHeight="1" x14ac:dyDescent="0.25">
      <c r="K1665" s="431"/>
      <c r="L1665" s="431"/>
      <c r="M1665" s="431"/>
      <c r="N1665" s="431"/>
      <c r="P1665" s="104">
        <v>0</v>
      </c>
    </row>
    <row r="1666" spans="2:16" ht="10.5" customHeight="1" x14ac:dyDescent="0.25">
      <c r="B1666" s="470" t="s">
        <v>1128</v>
      </c>
      <c r="C1666" s="470"/>
      <c r="D1666" s="471" t="s">
        <v>253</v>
      </c>
      <c r="E1666" s="471"/>
      <c r="F1666" s="471"/>
      <c r="G1666" s="471"/>
      <c r="H1666" s="108" t="s">
        <v>55</v>
      </c>
      <c r="I1666" s="472">
        <v>1</v>
      </c>
      <c r="J1666" s="472"/>
      <c r="K1666" s="473">
        <v>0</v>
      </c>
      <c r="L1666" s="473"/>
      <c r="M1666" s="473"/>
      <c r="N1666" s="473"/>
      <c r="O1666" s="472">
        <v>0</v>
      </c>
      <c r="P1666" s="472"/>
    </row>
    <row r="1667" spans="2:16" ht="3" customHeight="1" x14ac:dyDescent="0.25">
      <c r="K1667" s="431"/>
      <c r="L1667" s="431"/>
      <c r="M1667" s="431"/>
      <c r="N1667" s="431"/>
    </row>
    <row r="1668" spans="2:16" ht="10.5" customHeight="1" x14ac:dyDescent="0.25">
      <c r="B1668" s="488" t="s">
        <v>1129</v>
      </c>
      <c r="C1668" s="488"/>
      <c r="D1668" s="489" t="s">
        <v>255</v>
      </c>
      <c r="E1668" s="489"/>
      <c r="F1668" s="489"/>
      <c r="G1668" s="489"/>
      <c r="K1668" s="431"/>
      <c r="L1668" s="431"/>
      <c r="M1668" s="431"/>
      <c r="N1668" s="431"/>
      <c r="O1668" s="490">
        <v>147766.34</v>
      </c>
      <c r="P1668" s="490"/>
    </row>
    <row r="1669" spans="2:16" ht="3" customHeight="1" x14ac:dyDescent="0.25">
      <c r="K1669" s="431"/>
      <c r="L1669" s="431"/>
      <c r="M1669" s="431"/>
      <c r="N1669" s="431"/>
    </row>
    <row r="1670" spans="2:16" ht="10.5" customHeight="1" x14ac:dyDescent="0.25">
      <c r="B1670" s="467" t="s">
        <v>1130</v>
      </c>
      <c r="C1670" s="467"/>
      <c r="D1670" s="468" t="s">
        <v>1131</v>
      </c>
      <c r="E1670" s="468"/>
      <c r="F1670" s="468"/>
      <c r="G1670" s="468"/>
      <c r="K1670" s="431"/>
      <c r="L1670" s="431"/>
      <c r="M1670" s="431"/>
      <c r="N1670" s="431"/>
      <c r="O1670" s="469">
        <v>0</v>
      </c>
      <c r="P1670" s="469"/>
    </row>
    <row r="1671" spans="2:16" ht="3" customHeight="1" x14ac:dyDescent="0.25">
      <c r="K1671" s="431"/>
      <c r="L1671" s="431"/>
      <c r="M1671" s="431"/>
      <c r="N1671" s="431"/>
    </row>
    <row r="1672" spans="2:16" ht="10.5" customHeight="1" x14ac:dyDescent="0.25">
      <c r="B1672" s="470" t="s">
        <v>1132</v>
      </c>
      <c r="C1672" s="470"/>
      <c r="D1672" s="471" t="s">
        <v>267</v>
      </c>
      <c r="E1672" s="471"/>
      <c r="F1672" s="471"/>
      <c r="G1672" s="471"/>
      <c r="H1672" s="108" t="s">
        <v>211</v>
      </c>
      <c r="I1672" s="472">
        <v>6</v>
      </c>
      <c r="J1672" s="472"/>
      <c r="K1672" s="473">
        <v>0</v>
      </c>
      <c r="L1672" s="473"/>
      <c r="M1672" s="473"/>
      <c r="N1672" s="473"/>
      <c r="O1672" s="472">
        <v>0</v>
      </c>
      <c r="P1672" s="472"/>
    </row>
    <row r="1673" spans="2:16" ht="3" customHeight="1" x14ac:dyDescent="0.25">
      <c r="K1673" s="431"/>
      <c r="L1673" s="431"/>
      <c r="M1673" s="431"/>
      <c r="N1673" s="431"/>
    </row>
    <row r="1674" spans="2:16" ht="10.5" customHeight="1" x14ac:dyDescent="0.25">
      <c r="B1674" s="470" t="s">
        <v>1133</v>
      </c>
      <c r="C1674" s="470"/>
      <c r="D1674" s="471" t="s">
        <v>269</v>
      </c>
      <c r="E1674" s="471"/>
      <c r="F1674" s="471"/>
      <c r="G1674" s="471"/>
      <c r="H1674" s="108" t="s">
        <v>211</v>
      </c>
      <c r="I1674" s="472">
        <v>6</v>
      </c>
      <c r="J1674" s="472"/>
      <c r="K1674" s="473">
        <v>0</v>
      </c>
      <c r="L1674" s="473"/>
      <c r="M1674" s="473"/>
      <c r="N1674" s="473"/>
      <c r="O1674" s="472">
        <v>0</v>
      </c>
      <c r="P1674" s="472"/>
    </row>
    <row r="1675" spans="2:16" ht="3" customHeight="1" x14ac:dyDescent="0.25">
      <c r="K1675" s="431"/>
      <c r="L1675" s="431"/>
      <c r="M1675" s="431"/>
      <c r="N1675" s="431"/>
    </row>
    <row r="1676" spans="2:16" ht="10.5" customHeight="1" x14ac:dyDescent="0.25">
      <c r="B1676" s="470" t="s">
        <v>1134</v>
      </c>
      <c r="C1676" s="470"/>
      <c r="D1676" s="471" t="s">
        <v>265</v>
      </c>
      <c r="E1676" s="471"/>
      <c r="F1676" s="471"/>
      <c r="G1676" s="471"/>
      <c r="H1676" s="108" t="s">
        <v>211</v>
      </c>
      <c r="I1676" s="472">
        <v>6</v>
      </c>
      <c r="J1676" s="472"/>
      <c r="K1676" s="473">
        <v>0</v>
      </c>
      <c r="L1676" s="473"/>
      <c r="M1676" s="473"/>
      <c r="N1676" s="473"/>
      <c r="O1676" s="472">
        <v>0</v>
      </c>
      <c r="P1676" s="472"/>
    </row>
    <row r="1677" spans="2:16" ht="3" customHeight="1" x14ac:dyDescent="0.25">
      <c r="K1677" s="431"/>
      <c r="L1677" s="431"/>
      <c r="M1677" s="431"/>
      <c r="N1677" s="431"/>
      <c r="P1677" s="104">
        <v>0</v>
      </c>
    </row>
    <row r="1678" spans="2:16" ht="10.5" customHeight="1" x14ac:dyDescent="0.25">
      <c r="B1678" s="470" t="s">
        <v>1135</v>
      </c>
      <c r="C1678" s="470"/>
      <c r="D1678" s="471" t="s">
        <v>261</v>
      </c>
      <c r="E1678" s="471"/>
      <c r="F1678" s="471"/>
      <c r="G1678" s="471"/>
      <c r="H1678" s="108" t="s">
        <v>211</v>
      </c>
      <c r="I1678" s="472">
        <v>6</v>
      </c>
      <c r="J1678" s="472"/>
      <c r="K1678" s="473">
        <v>0</v>
      </c>
      <c r="L1678" s="473"/>
      <c r="M1678" s="473"/>
      <c r="N1678" s="473"/>
      <c r="O1678" s="472">
        <v>0</v>
      </c>
      <c r="P1678" s="472"/>
    </row>
    <row r="1679" spans="2:16" ht="3" customHeight="1" x14ac:dyDescent="0.25">
      <c r="K1679" s="431"/>
      <c r="L1679" s="431"/>
      <c r="M1679" s="431"/>
      <c r="N1679" s="431"/>
    </row>
    <row r="1680" spans="2:16" ht="10.5" customHeight="1" x14ac:dyDescent="0.25">
      <c r="B1680" s="470" t="s">
        <v>1136</v>
      </c>
      <c r="C1680" s="470"/>
      <c r="D1680" s="471" t="s">
        <v>1137</v>
      </c>
      <c r="E1680" s="471"/>
      <c r="F1680" s="471"/>
      <c r="G1680" s="471"/>
      <c r="H1680" s="108" t="s">
        <v>211</v>
      </c>
      <c r="I1680" s="472">
        <v>6</v>
      </c>
      <c r="J1680" s="472"/>
      <c r="K1680" s="473">
        <v>0</v>
      </c>
      <c r="L1680" s="473"/>
      <c r="M1680" s="473"/>
      <c r="N1680" s="473"/>
      <c r="O1680" s="472">
        <v>0</v>
      </c>
      <c r="P1680" s="472"/>
    </row>
    <row r="1681" spans="2:16" ht="3" customHeight="1" x14ac:dyDescent="0.25">
      <c r="K1681" s="431"/>
      <c r="L1681" s="431"/>
      <c r="M1681" s="431"/>
      <c r="N1681" s="431"/>
    </row>
    <row r="1682" spans="2:16" ht="10.5" customHeight="1" x14ac:dyDescent="0.25">
      <c r="B1682" s="470" t="s">
        <v>1138</v>
      </c>
      <c r="C1682" s="470"/>
      <c r="D1682" s="487" t="s">
        <v>1139</v>
      </c>
      <c r="E1682" s="487"/>
      <c r="F1682" s="487"/>
      <c r="G1682" s="487"/>
      <c r="H1682" s="108" t="s">
        <v>211</v>
      </c>
      <c r="I1682" s="472">
        <v>3</v>
      </c>
      <c r="J1682" s="472"/>
      <c r="K1682" s="473">
        <v>0</v>
      </c>
      <c r="L1682" s="473"/>
      <c r="M1682" s="473"/>
      <c r="N1682" s="473"/>
      <c r="O1682" s="472">
        <v>0</v>
      </c>
      <c r="P1682" s="472"/>
    </row>
    <row r="1683" spans="2:16" ht="8.25" customHeight="1" x14ac:dyDescent="0.25">
      <c r="D1683" s="487"/>
      <c r="E1683" s="487"/>
      <c r="F1683" s="487"/>
      <c r="G1683" s="487"/>
      <c r="K1683" s="431"/>
      <c r="L1683" s="431"/>
      <c r="M1683" s="431"/>
      <c r="N1683" s="431"/>
    </row>
    <row r="1684" spans="2:16" ht="10.5" customHeight="1" x14ac:dyDescent="0.25">
      <c r="B1684" s="467" t="s">
        <v>1140</v>
      </c>
      <c r="C1684" s="467"/>
      <c r="D1684" s="468" t="s">
        <v>282</v>
      </c>
      <c r="E1684" s="468"/>
      <c r="F1684" s="468"/>
      <c r="G1684" s="468"/>
      <c r="K1684" s="431"/>
      <c r="L1684" s="431"/>
      <c r="M1684" s="431"/>
      <c r="N1684" s="431"/>
      <c r="O1684" s="469">
        <v>0</v>
      </c>
      <c r="P1684" s="469"/>
    </row>
    <row r="1685" spans="2:16" ht="3" customHeight="1" x14ac:dyDescent="0.25">
      <c r="K1685" s="431"/>
      <c r="L1685" s="431"/>
      <c r="M1685" s="431"/>
      <c r="N1685" s="431"/>
    </row>
    <row r="1686" spans="2:16" ht="10.5" customHeight="1" x14ac:dyDescent="0.25">
      <c r="B1686" s="484" t="s">
        <v>1141</v>
      </c>
      <c r="C1686" s="484"/>
      <c r="D1686" s="485" t="s">
        <v>284</v>
      </c>
      <c r="E1686" s="485"/>
      <c r="F1686" s="485"/>
      <c r="G1686" s="485"/>
      <c r="K1686" s="431"/>
      <c r="L1686" s="431"/>
      <c r="M1686" s="431"/>
      <c r="N1686" s="431"/>
      <c r="O1686" s="486">
        <v>0</v>
      </c>
      <c r="P1686" s="486"/>
    </row>
    <row r="1687" spans="2:16" ht="3" customHeight="1" x14ac:dyDescent="0.25">
      <c r="K1687" s="431"/>
      <c r="L1687" s="431"/>
      <c r="M1687" s="431"/>
      <c r="N1687" s="431"/>
    </row>
    <row r="1688" spans="2:16" ht="10.5" customHeight="1" x14ac:dyDescent="0.25">
      <c r="B1688" s="470" t="s">
        <v>1142</v>
      </c>
      <c r="C1688" s="470"/>
      <c r="D1688" s="487" t="s">
        <v>286</v>
      </c>
      <c r="E1688" s="487"/>
      <c r="F1688" s="487"/>
      <c r="G1688" s="487"/>
      <c r="H1688" s="108" t="s">
        <v>55</v>
      </c>
      <c r="I1688" s="472">
        <v>1</v>
      </c>
      <c r="J1688" s="472"/>
      <c r="K1688" s="473">
        <v>0</v>
      </c>
      <c r="L1688" s="473"/>
      <c r="M1688" s="473"/>
      <c r="N1688" s="473"/>
      <c r="O1688" s="472">
        <v>0</v>
      </c>
      <c r="P1688" s="472"/>
    </row>
    <row r="1689" spans="2:16" ht="8.25" customHeight="1" x14ac:dyDescent="0.25">
      <c r="D1689" s="487"/>
      <c r="E1689" s="487"/>
      <c r="F1689" s="487"/>
      <c r="G1689" s="487"/>
      <c r="K1689" s="431"/>
      <c r="L1689" s="431"/>
      <c r="M1689" s="431"/>
      <c r="N1689" s="431"/>
    </row>
    <row r="1690" spans="2:16" ht="3" customHeight="1" x14ac:dyDescent="0.25">
      <c r="K1690" s="431"/>
      <c r="L1690" s="431"/>
      <c r="M1690" s="431"/>
      <c r="N1690" s="431"/>
    </row>
    <row r="1691" spans="2:16" ht="10.5" customHeight="1" x14ac:dyDescent="0.25">
      <c r="B1691" s="470" t="s">
        <v>1143</v>
      </c>
      <c r="C1691" s="470"/>
      <c r="D1691" s="487" t="s">
        <v>288</v>
      </c>
      <c r="E1691" s="487"/>
      <c r="F1691" s="487"/>
      <c r="G1691" s="487"/>
      <c r="H1691" s="108" t="s">
        <v>55</v>
      </c>
      <c r="I1691" s="472">
        <v>1</v>
      </c>
      <c r="J1691" s="472"/>
      <c r="K1691" s="473">
        <v>0</v>
      </c>
      <c r="L1691" s="473"/>
      <c r="M1691" s="473"/>
      <c r="N1691" s="473"/>
      <c r="O1691" s="472">
        <v>0</v>
      </c>
      <c r="P1691" s="472"/>
    </row>
    <row r="1692" spans="2:16" ht="8.25" customHeight="1" x14ac:dyDescent="0.25">
      <c r="D1692" s="487"/>
      <c r="E1692" s="487"/>
      <c r="F1692" s="487"/>
      <c r="G1692" s="487"/>
      <c r="K1692" s="431"/>
      <c r="L1692" s="431"/>
      <c r="M1692" s="431"/>
      <c r="N1692" s="431"/>
    </row>
    <row r="1693" spans="2:16" ht="3" customHeight="1" x14ac:dyDescent="0.25">
      <c r="K1693" s="431"/>
      <c r="L1693" s="431"/>
      <c r="M1693" s="431"/>
      <c r="N1693" s="431"/>
    </row>
    <row r="1694" spans="2:16" ht="10.5" customHeight="1" x14ac:dyDescent="0.25">
      <c r="B1694" s="470" t="s">
        <v>1144</v>
      </c>
      <c r="C1694" s="470"/>
      <c r="D1694" s="471" t="s">
        <v>290</v>
      </c>
      <c r="E1694" s="471"/>
      <c r="F1694" s="471"/>
      <c r="G1694" s="471"/>
      <c r="H1694" s="108" t="s">
        <v>55</v>
      </c>
      <c r="I1694" s="472">
        <v>1</v>
      </c>
      <c r="J1694" s="472"/>
      <c r="K1694" s="473">
        <v>0</v>
      </c>
      <c r="L1694" s="473"/>
      <c r="M1694" s="473"/>
      <c r="N1694" s="473"/>
      <c r="O1694" s="472">
        <v>0</v>
      </c>
      <c r="P1694" s="472"/>
    </row>
    <row r="1695" spans="2:16" ht="3" customHeight="1" x14ac:dyDescent="0.25">
      <c r="K1695" s="431"/>
      <c r="L1695" s="431"/>
      <c r="M1695" s="431"/>
      <c r="N1695" s="431"/>
    </row>
    <row r="1696" spans="2:16" ht="10.5" customHeight="1" x14ac:dyDescent="0.25">
      <c r="B1696" s="484" t="s">
        <v>1145</v>
      </c>
      <c r="C1696" s="484"/>
      <c r="D1696" s="485" t="s">
        <v>292</v>
      </c>
      <c r="E1696" s="485"/>
      <c r="F1696" s="485"/>
      <c r="G1696" s="485"/>
      <c r="K1696" s="431"/>
      <c r="L1696" s="431"/>
      <c r="M1696" s="431"/>
      <c r="N1696" s="431"/>
      <c r="O1696" s="486">
        <v>0</v>
      </c>
      <c r="P1696" s="486"/>
    </row>
    <row r="1697" spans="2:16" ht="3" customHeight="1" x14ac:dyDescent="0.25">
      <c r="K1697" s="431"/>
      <c r="L1697" s="431"/>
      <c r="M1697" s="431"/>
      <c r="N1697" s="431"/>
      <c r="P1697" s="104">
        <v>0</v>
      </c>
    </row>
    <row r="1698" spans="2:16" ht="10.5" customHeight="1" x14ac:dyDescent="0.25">
      <c r="B1698" s="470" t="s">
        <v>1146</v>
      </c>
      <c r="C1698" s="470"/>
      <c r="D1698" s="487" t="s">
        <v>294</v>
      </c>
      <c r="E1698" s="487"/>
      <c r="F1698" s="487"/>
      <c r="G1698" s="487"/>
      <c r="H1698" s="108" t="s">
        <v>211</v>
      </c>
      <c r="I1698" s="472">
        <v>154</v>
      </c>
      <c r="J1698" s="472"/>
      <c r="K1698" s="473">
        <v>0</v>
      </c>
      <c r="L1698" s="473"/>
      <c r="M1698" s="473"/>
      <c r="N1698" s="473"/>
      <c r="O1698" s="472">
        <v>0</v>
      </c>
      <c r="P1698" s="472"/>
    </row>
    <row r="1699" spans="2:16" ht="8.25" customHeight="1" x14ac:dyDescent="0.25">
      <c r="D1699" s="487"/>
      <c r="E1699" s="487"/>
      <c r="F1699" s="487"/>
      <c r="G1699" s="487"/>
      <c r="K1699" s="431"/>
      <c r="L1699" s="431"/>
      <c r="M1699" s="431"/>
      <c r="N1699" s="431"/>
    </row>
    <row r="1700" spans="2:16" ht="3" customHeight="1" x14ac:dyDescent="0.25">
      <c r="K1700" s="431"/>
      <c r="L1700" s="431"/>
      <c r="M1700" s="431"/>
      <c r="N1700" s="431"/>
    </row>
    <row r="1701" spans="2:16" ht="10.5" customHeight="1" x14ac:dyDescent="0.25">
      <c r="B1701" s="470" t="s">
        <v>1147</v>
      </c>
      <c r="C1701" s="470"/>
      <c r="D1701" s="471" t="s">
        <v>308</v>
      </c>
      <c r="E1701" s="471"/>
      <c r="F1701" s="471"/>
      <c r="G1701" s="471"/>
      <c r="H1701" s="108" t="s">
        <v>211</v>
      </c>
      <c r="I1701" s="472">
        <v>154</v>
      </c>
      <c r="J1701" s="472"/>
      <c r="K1701" s="473">
        <v>0</v>
      </c>
      <c r="L1701" s="473"/>
      <c r="M1701" s="473"/>
      <c r="N1701" s="473"/>
      <c r="O1701" s="472">
        <v>0</v>
      </c>
      <c r="P1701" s="472"/>
    </row>
    <row r="1702" spans="2:16" ht="3" customHeight="1" x14ac:dyDescent="0.25">
      <c r="K1702" s="431"/>
      <c r="L1702" s="431"/>
      <c r="M1702" s="431"/>
      <c r="N1702" s="431"/>
    </row>
    <row r="1703" spans="2:16" ht="10.5" customHeight="1" x14ac:dyDescent="0.25">
      <c r="B1703" s="470" t="s">
        <v>1148</v>
      </c>
      <c r="C1703" s="470"/>
      <c r="D1703" s="487" t="s">
        <v>298</v>
      </c>
      <c r="E1703" s="487"/>
      <c r="F1703" s="487"/>
      <c r="G1703" s="487"/>
      <c r="H1703" s="108" t="s">
        <v>55</v>
      </c>
      <c r="I1703" s="472">
        <v>33</v>
      </c>
      <c r="J1703" s="472"/>
      <c r="K1703" s="473">
        <v>0</v>
      </c>
      <c r="L1703" s="473"/>
      <c r="M1703" s="473"/>
      <c r="N1703" s="473"/>
      <c r="O1703" s="472">
        <v>0</v>
      </c>
      <c r="P1703" s="472"/>
    </row>
    <row r="1704" spans="2:16" ht="8.25" customHeight="1" x14ac:dyDescent="0.25">
      <c r="D1704" s="487"/>
      <c r="E1704" s="487"/>
      <c r="F1704" s="487"/>
      <c r="G1704" s="487"/>
      <c r="K1704" s="431"/>
      <c r="L1704" s="431"/>
      <c r="M1704" s="431"/>
      <c r="N1704" s="431"/>
    </row>
    <row r="1705" spans="2:16" ht="3" customHeight="1" x14ac:dyDescent="0.25">
      <c r="K1705" s="431"/>
      <c r="L1705" s="431"/>
      <c r="M1705" s="431"/>
      <c r="N1705" s="431"/>
    </row>
    <row r="1706" spans="2:16" ht="10.5" customHeight="1" x14ac:dyDescent="0.25">
      <c r="B1706" s="470" t="s">
        <v>1149</v>
      </c>
      <c r="C1706" s="470"/>
      <c r="D1706" s="487" t="s">
        <v>300</v>
      </c>
      <c r="E1706" s="487"/>
      <c r="F1706" s="487"/>
      <c r="G1706" s="487"/>
      <c r="H1706" s="108" t="s">
        <v>55</v>
      </c>
      <c r="I1706" s="472">
        <v>2</v>
      </c>
      <c r="J1706" s="472"/>
      <c r="K1706" s="473">
        <v>0</v>
      </c>
      <c r="L1706" s="473"/>
      <c r="M1706" s="473"/>
      <c r="N1706" s="473"/>
      <c r="O1706" s="472">
        <v>0</v>
      </c>
      <c r="P1706" s="472"/>
    </row>
    <row r="1707" spans="2:16" ht="8.25" customHeight="1" x14ac:dyDescent="0.25">
      <c r="D1707" s="487"/>
      <c r="E1707" s="487"/>
      <c r="F1707" s="487"/>
      <c r="G1707" s="487"/>
      <c r="K1707" s="431"/>
      <c r="L1707" s="431"/>
      <c r="M1707" s="431"/>
      <c r="N1707" s="431"/>
    </row>
    <row r="1708" spans="2:16" ht="9" customHeight="1" x14ac:dyDescent="0.25">
      <c r="D1708" s="487"/>
      <c r="E1708" s="487"/>
      <c r="F1708" s="487"/>
      <c r="G1708" s="487"/>
      <c r="K1708" s="431"/>
      <c r="L1708" s="431"/>
      <c r="M1708" s="431"/>
      <c r="N1708" s="431"/>
    </row>
    <row r="1709" spans="2:16" ht="3" customHeight="1" x14ac:dyDescent="0.25">
      <c r="K1709" s="431"/>
      <c r="L1709" s="431"/>
      <c r="M1709" s="431"/>
      <c r="N1709" s="431"/>
    </row>
    <row r="1710" spans="2:16" ht="10.5" customHeight="1" x14ac:dyDescent="0.25">
      <c r="B1710" s="470" t="s">
        <v>1150</v>
      </c>
      <c r="C1710" s="470"/>
      <c r="D1710" s="471" t="s">
        <v>302</v>
      </c>
      <c r="E1710" s="471"/>
      <c r="F1710" s="471"/>
      <c r="G1710" s="471"/>
      <c r="H1710" s="108" t="s">
        <v>55</v>
      </c>
      <c r="I1710" s="472">
        <v>33</v>
      </c>
      <c r="J1710" s="472"/>
      <c r="K1710" s="473">
        <v>0</v>
      </c>
      <c r="L1710" s="473"/>
      <c r="M1710" s="473"/>
      <c r="N1710" s="473"/>
      <c r="O1710" s="472">
        <v>0</v>
      </c>
      <c r="P1710" s="472"/>
    </row>
    <row r="1711" spans="2:16" ht="3" customHeight="1" x14ac:dyDescent="0.25">
      <c r="K1711" s="431"/>
      <c r="L1711" s="431"/>
      <c r="M1711" s="431"/>
      <c r="N1711" s="431"/>
    </row>
    <row r="1712" spans="2:16" ht="10.5" customHeight="1" x14ac:dyDescent="0.25">
      <c r="B1712" s="484" t="s">
        <v>1151</v>
      </c>
      <c r="C1712" s="484"/>
      <c r="D1712" s="485" t="s">
        <v>304</v>
      </c>
      <c r="E1712" s="485"/>
      <c r="F1712" s="485"/>
      <c r="G1712" s="485"/>
      <c r="K1712" s="431"/>
      <c r="L1712" s="431"/>
      <c r="M1712" s="431"/>
      <c r="N1712" s="431"/>
      <c r="O1712" s="486">
        <v>0</v>
      </c>
      <c r="P1712" s="486"/>
    </row>
    <row r="1713" spans="2:16" ht="3" customHeight="1" x14ac:dyDescent="0.25">
      <c r="K1713" s="431"/>
      <c r="L1713" s="431"/>
      <c r="M1713" s="431"/>
      <c r="N1713" s="431"/>
    </row>
    <row r="1714" spans="2:16" ht="10.5" customHeight="1" x14ac:dyDescent="0.25">
      <c r="B1714" s="470" t="s">
        <v>1152</v>
      </c>
      <c r="C1714" s="470"/>
      <c r="D1714" s="487" t="s">
        <v>306</v>
      </c>
      <c r="E1714" s="487"/>
      <c r="F1714" s="487"/>
      <c r="G1714" s="487"/>
      <c r="H1714" s="108" t="s">
        <v>211</v>
      </c>
      <c r="I1714" s="472">
        <v>180</v>
      </c>
      <c r="J1714" s="472"/>
      <c r="K1714" s="473">
        <v>0</v>
      </c>
      <c r="L1714" s="473"/>
      <c r="M1714" s="473"/>
      <c r="N1714" s="473"/>
      <c r="O1714" s="472">
        <v>0</v>
      </c>
      <c r="P1714" s="472"/>
    </row>
    <row r="1715" spans="2:16" ht="8.25" customHeight="1" x14ac:dyDescent="0.25">
      <c r="D1715" s="487"/>
      <c r="E1715" s="487"/>
      <c r="F1715" s="487"/>
      <c r="G1715" s="487"/>
      <c r="K1715" s="431"/>
      <c r="L1715" s="431"/>
      <c r="M1715" s="431"/>
      <c r="N1715" s="431"/>
    </row>
    <row r="1716" spans="2:16" ht="3" customHeight="1" x14ac:dyDescent="0.25">
      <c r="K1716" s="431"/>
      <c r="L1716" s="431"/>
      <c r="M1716" s="431"/>
      <c r="N1716" s="431"/>
    </row>
    <row r="1717" spans="2:16" ht="10.5" customHeight="1" x14ac:dyDescent="0.25">
      <c r="B1717" s="470" t="s">
        <v>1153</v>
      </c>
      <c r="C1717" s="470"/>
      <c r="D1717" s="471" t="s">
        <v>308</v>
      </c>
      <c r="E1717" s="471"/>
      <c r="F1717" s="471"/>
      <c r="G1717" s="471"/>
      <c r="H1717" s="108" t="s">
        <v>211</v>
      </c>
      <c r="I1717" s="472">
        <v>180</v>
      </c>
      <c r="J1717" s="472"/>
      <c r="K1717" s="473">
        <v>0</v>
      </c>
      <c r="L1717" s="473"/>
      <c r="M1717" s="473"/>
      <c r="N1717" s="473"/>
      <c r="O1717" s="472">
        <v>0</v>
      </c>
      <c r="P1717" s="472"/>
    </row>
    <row r="1718" spans="2:16" ht="3" customHeight="1" x14ac:dyDescent="0.25">
      <c r="K1718" s="431"/>
      <c r="L1718" s="431"/>
      <c r="M1718" s="431"/>
      <c r="N1718" s="431"/>
    </row>
    <row r="1719" spans="2:16" ht="10.5" customHeight="1" x14ac:dyDescent="0.25">
      <c r="B1719" s="470" t="s">
        <v>1154</v>
      </c>
      <c r="C1719" s="470"/>
      <c r="D1719" s="487" t="s">
        <v>310</v>
      </c>
      <c r="E1719" s="487"/>
      <c r="F1719" s="487"/>
      <c r="G1719" s="487"/>
      <c r="H1719" s="108" t="s">
        <v>55</v>
      </c>
      <c r="I1719" s="472">
        <v>14</v>
      </c>
      <c r="J1719" s="472"/>
      <c r="K1719" s="473">
        <v>0</v>
      </c>
      <c r="L1719" s="473"/>
      <c r="M1719" s="473"/>
      <c r="N1719" s="473"/>
      <c r="O1719" s="472">
        <v>0</v>
      </c>
      <c r="P1719" s="472"/>
    </row>
    <row r="1720" spans="2:16" ht="8.25" customHeight="1" x14ac:dyDescent="0.25">
      <c r="D1720" s="487"/>
      <c r="E1720" s="487"/>
      <c r="F1720" s="487"/>
      <c r="G1720" s="487"/>
      <c r="K1720" s="431"/>
      <c r="L1720" s="431"/>
      <c r="M1720" s="431"/>
      <c r="N1720" s="431"/>
    </row>
    <row r="1721" spans="2:16" ht="3" customHeight="1" x14ac:dyDescent="0.25">
      <c r="K1721" s="431"/>
      <c r="L1721" s="431"/>
      <c r="M1721" s="431"/>
      <c r="N1721" s="431"/>
    </row>
    <row r="1722" spans="2:16" ht="10.5" customHeight="1" x14ac:dyDescent="0.25">
      <c r="B1722" s="470" t="s">
        <v>1155</v>
      </c>
      <c r="C1722" s="470"/>
      <c r="D1722" s="487" t="s">
        <v>312</v>
      </c>
      <c r="E1722" s="487"/>
      <c r="F1722" s="487"/>
      <c r="G1722" s="487"/>
      <c r="H1722" s="108" t="s">
        <v>55</v>
      </c>
      <c r="I1722" s="472">
        <v>1</v>
      </c>
      <c r="J1722" s="472"/>
      <c r="K1722" s="473">
        <v>0</v>
      </c>
      <c r="L1722" s="473"/>
      <c r="M1722" s="473"/>
      <c r="N1722" s="473"/>
      <c r="O1722" s="472">
        <v>0</v>
      </c>
      <c r="P1722" s="472"/>
    </row>
    <row r="1723" spans="2:16" ht="8.25" customHeight="1" x14ac:dyDescent="0.25">
      <c r="D1723" s="487"/>
      <c r="E1723" s="487"/>
      <c r="F1723" s="487"/>
      <c r="G1723" s="487"/>
      <c r="K1723" s="431"/>
      <c r="L1723" s="431"/>
      <c r="M1723" s="431"/>
      <c r="N1723" s="431"/>
    </row>
    <row r="1724" spans="2:16" ht="9" customHeight="1" x14ac:dyDescent="0.25">
      <c r="D1724" s="487"/>
      <c r="E1724" s="487"/>
      <c r="F1724" s="487"/>
      <c r="G1724" s="487"/>
      <c r="K1724" s="431"/>
      <c r="L1724" s="431"/>
      <c r="M1724" s="431"/>
      <c r="N1724" s="431"/>
    </row>
    <row r="1725" spans="2:16" ht="3" customHeight="1" x14ac:dyDescent="0.25">
      <c r="K1725" s="431"/>
      <c r="L1725" s="431"/>
      <c r="M1725" s="431"/>
      <c r="N1725" s="431"/>
    </row>
    <row r="1726" spans="2:16" ht="10.5" customHeight="1" x14ac:dyDescent="0.25">
      <c r="B1726" s="470" t="s">
        <v>1156</v>
      </c>
      <c r="C1726" s="470"/>
      <c r="D1726" s="471" t="s">
        <v>302</v>
      </c>
      <c r="E1726" s="471"/>
      <c r="F1726" s="471"/>
      <c r="G1726" s="471"/>
      <c r="H1726" s="108" t="s">
        <v>55</v>
      </c>
      <c r="I1726" s="472">
        <v>14</v>
      </c>
      <c r="J1726" s="472"/>
      <c r="K1726" s="473">
        <v>0</v>
      </c>
      <c r="L1726" s="473"/>
      <c r="M1726" s="473"/>
      <c r="N1726" s="473"/>
      <c r="O1726" s="472">
        <v>0</v>
      </c>
      <c r="P1726" s="472"/>
    </row>
    <row r="1727" spans="2:16" ht="3" customHeight="1" x14ac:dyDescent="0.25">
      <c r="K1727" s="431"/>
      <c r="L1727" s="431"/>
      <c r="M1727" s="431"/>
      <c r="N1727" s="431"/>
    </row>
    <row r="1728" spans="2:16" ht="10.5" customHeight="1" x14ac:dyDescent="0.25">
      <c r="B1728" s="484" t="s">
        <v>1157</v>
      </c>
      <c r="C1728" s="484"/>
      <c r="D1728" s="485" t="s">
        <v>315</v>
      </c>
      <c r="E1728" s="485"/>
      <c r="F1728" s="485"/>
      <c r="G1728" s="485"/>
      <c r="K1728" s="431"/>
      <c r="L1728" s="431"/>
      <c r="M1728" s="431"/>
      <c r="N1728" s="431"/>
      <c r="O1728" s="486">
        <v>0</v>
      </c>
      <c r="P1728" s="486"/>
    </row>
    <row r="1729" spans="2:16" ht="3" customHeight="1" x14ac:dyDescent="0.25">
      <c r="K1729" s="431"/>
      <c r="L1729" s="431"/>
      <c r="M1729" s="431"/>
      <c r="N1729" s="431"/>
    </row>
    <row r="1730" spans="2:16" ht="10.5" customHeight="1" x14ac:dyDescent="0.25">
      <c r="B1730" s="470" t="s">
        <v>1158</v>
      </c>
      <c r="C1730" s="470"/>
      <c r="D1730" s="487" t="s">
        <v>317</v>
      </c>
      <c r="E1730" s="487"/>
      <c r="F1730" s="487"/>
      <c r="G1730" s="487"/>
      <c r="H1730" s="108" t="s">
        <v>211</v>
      </c>
      <c r="I1730" s="472">
        <v>58</v>
      </c>
      <c r="J1730" s="472"/>
      <c r="K1730" s="473">
        <v>0</v>
      </c>
      <c r="L1730" s="473"/>
      <c r="M1730" s="473"/>
      <c r="N1730" s="473"/>
      <c r="O1730" s="472">
        <v>0</v>
      </c>
      <c r="P1730" s="472"/>
    </row>
    <row r="1731" spans="2:16" ht="8.25" customHeight="1" x14ac:dyDescent="0.25">
      <c r="D1731" s="487"/>
      <c r="E1731" s="487"/>
      <c r="F1731" s="487"/>
      <c r="G1731" s="487"/>
      <c r="K1731" s="431"/>
      <c r="L1731" s="431"/>
      <c r="M1731" s="431"/>
      <c r="N1731" s="431"/>
    </row>
    <row r="1732" spans="2:16" ht="3" customHeight="1" x14ac:dyDescent="0.25">
      <c r="K1732" s="431"/>
      <c r="L1732" s="431"/>
      <c r="M1732" s="431"/>
      <c r="N1732" s="431"/>
    </row>
    <row r="1733" spans="2:16" ht="10.5" customHeight="1" x14ac:dyDescent="0.25">
      <c r="B1733" s="470" t="s">
        <v>1159</v>
      </c>
      <c r="C1733" s="470"/>
      <c r="D1733" s="471" t="s">
        <v>308</v>
      </c>
      <c r="E1733" s="471"/>
      <c r="F1733" s="471"/>
      <c r="G1733" s="471"/>
      <c r="H1733" s="108" t="s">
        <v>211</v>
      </c>
      <c r="I1733" s="472">
        <v>58</v>
      </c>
      <c r="J1733" s="472"/>
      <c r="K1733" s="473">
        <v>0</v>
      </c>
      <c r="L1733" s="473"/>
      <c r="M1733" s="473"/>
      <c r="N1733" s="473"/>
      <c r="O1733" s="472">
        <v>0</v>
      </c>
      <c r="P1733" s="472"/>
    </row>
    <row r="1734" spans="2:16" ht="3" customHeight="1" x14ac:dyDescent="0.25">
      <c r="K1734" s="431"/>
      <c r="L1734" s="431"/>
      <c r="M1734" s="431"/>
      <c r="N1734" s="431"/>
    </row>
    <row r="1735" spans="2:16" ht="10.5" customHeight="1" x14ac:dyDescent="0.25">
      <c r="B1735" s="470" t="s">
        <v>1160</v>
      </c>
      <c r="C1735" s="470"/>
      <c r="D1735" s="487" t="s">
        <v>320</v>
      </c>
      <c r="E1735" s="487"/>
      <c r="F1735" s="487"/>
      <c r="G1735" s="487"/>
      <c r="H1735" s="108" t="s">
        <v>55</v>
      </c>
      <c r="I1735" s="472">
        <v>1</v>
      </c>
      <c r="J1735" s="472"/>
      <c r="K1735" s="473">
        <v>0</v>
      </c>
      <c r="L1735" s="473"/>
      <c r="M1735" s="473"/>
      <c r="N1735" s="473"/>
      <c r="O1735" s="472">
        <v>0</v>
      </c>
      <c r="P1735" s="472"/>
    </row>
    <row r="1736" spans="2:16" ht="8.25" customHeight="1" x14ac:dyDescent="0.25">
      <c r="D1736" s="487"/>
      <c r="E1736" s="487"/>
      <c r="F1736" s="487"/>
      <c r="G1736" s="487"/>
      <c r="K1736" s="431"/>
      <c r="L1736" s="431"/>
      <c r="M1736" s="431"/>
      <c r="N1736" s="431"/>
    </row>
    <row r="1737" spans="2:16" ht="3" customHeight="1" x14ac:dyDescent="0.25">
      <c r="K1737" s="431"/>
      <c r="L1737" s="431"/>
      <c r="M1737" s="431"/>
      <c r="N1737" s="431"/>
    </row>
    <row r="1738" spans="2:16" ht="10.5" customHeight="1" x14ac:dyDescent="0.25">
      <c r="B1738" s="470" t="s">
        <v>1161</v>
      </c>
      <c r="C1738" s="470"/>
      <c r="D1738" s="487" t="s">
        <v>322</v>
      </c>
      <c r="E1738" s="487"/>
      <c r="F1738" s="487"/>
      <c r="G1738" s="487"/>
      <c r="H1738" s="108" t="s">
        <v>55</v>
      </c>
      <c r="I1738" s="472">
        <v>1</v>
      </c>
      <c r="J1738" s="472"/>
      <c r="K1738" s="473">
        <v>0</v>
      </c>
      <c r="L1738" s="473"/>
      <c r="M1738" s="473"/>
      <c r="N1738" s="473"/>
      <c r="O1738" s="472">
        <v>0</v>
      </c>
      <c r="P1738" s="472"/>
    </row>
    <row r="1739" spans="2:16" ht="8.25" customHeight="1" x14ac:dyDescent="0.25">
      <c r="D1739" s="487"/>
      <c r="E1739" s="487"/>
      <c r="F1739" s="487"/>
      <c r="G1739" s="487"/>
      <c r="K1739" s="431"/>
      <c r="L1739" s="431"/>
      <c r="M1739" s="431"/>
      <c r="N1739" s="431"/>
    </row>
    <row r="1740" spans="2:16" ht="3" customHeight="1" x14ac:dyDescent="0.25">
      <c r="K1740" s="431"/>
      <c r="L1740" s="431"/>
      <c r="M1740" s="431"/>
      <c r="N1740" s="431"/>
    </row>
    <row r="1741" spans="2:16" ht="10.5" customHeight="1" x14ac:dyDescent="0.25">
      <c r="B1741" s="470" t="s">
        <v>1162</v>
      </c>
      <c r="C1741" s="470"/>
      <c r="D1741" s="487" t="s">
        <v>324</v>
      </c>
      <c r="E1741" s="487"/>
      <c r="F1741" s="487"/>
      <c r="G1741" s="487"/>
      <c r="H1741" s="108" t="s">
        <v>55</v>
      </c>
      <c r="I1741" s="472">
        <v>1</v>
      </c>
      <c r="J1741" s="472"/>
      <c r="K1741" s="473">
        <v>0</v>
      </c>
      <c r="L1741" s="473"/>
      <c r="M1741" s="473"/>
      <c r="N1741" s="473"/>
      <c r="O1741" s="472">
        <v>0</v>
      </c>
      <c r="P1741" s="472"/>
    </row>
    <row r="1742" spans="2:16" ht="8.25" customHeight="1" x14ac:dyDescent="0.25">
      <c r="D1742" s="487"/>
      <c r="E1742" s="487"/>
      <c r="F1742" s="487"/>
      <c r="G1742" s="487"/>
      <c r="K1742" s="431"/>
      <c r="L1742" s="431"/>
      <c r="M1742" s="431"/>
      <c r="N1742" s="431"/>
    </row>
    <row r="1743" spans="2:16" ht="3" customHeight="1" x14ac:dyDescent="0.25">
      <c r="K1743" s="431"/>
      <c r="L1743" s="431"/>
      <c r="M1743" s="431"/>
      <c r="N1743" s="431"/>
    </row>
    <row r="1744" spans="2:16" ht="10.5" customHeight="1" x14ac:dyDescent="0.25">
      <c r="B1744" s="484" t="s">
        <v>1163</v>
      </c>
      <c r="C1744" s="484"/>
      <c r="D1744" s="485" t="s">
        <v>326</v>
      </c>
      <c r="E1744" s="485"/>
      <c r="F1744" s="485"/>
      <c r="G1744" s="485"/>
      <c r="K1744" s="431"/>
      <c r="L1744" s="431"/>
      <c r="M1744" s="431"/>
      <c r="N1744" s="431"/>
      <c r="O1744" s="486">
        <v>0</v>
      </c>
      <c r="P1744" s="486"/>
    </row>
    <row r="1745" spans="2:16" ht="3" customHeight="1" x14ac:dyDescent="0.25">
      <c r="K1745" s="431"/>
      <c r="L1745" s="431"/>
      <c r="M1745" s="431"/>
      <c r="N1745" s="431"/>
    </row>
    <row r="1746" spans="2:16" ht="10.5" customHeight="1" x14ac:dyDescent="0.25">
      <c r="B1746" s="470" t="s">
        <v>1164</v>
      </c>
      <c r="C1746" s="470"/>
      <c r="D1746" s="487" t="s">
        <v>328</v>
      </c>
      <c r="E1746" s="487"/>
      <c r="F1746" s="487"/>
      <c r="G1746" s="487"/>
      <c r="H1746" s="108" t="s">
        <v>211</v>
      </c>
      <c r="I1746" s="472">
        <v>12</v>
      </c>
      <c r="J1746" s="472"/>
      <c r="K1746" s="473">
        <v>0</v>
      </c>
      <c r="L1746" s="473"/>
      <c r="M1746" s="473"/>
      <c r="N1746" s="473"/>
      <c r="O1746" s="472">
        <v>0</v>
      </c>
      <c r="P1746" s="472"/>
    </row>
    <row r="1747" spans="2:16" ht="8.25" customHeight="1" x14ac:dyDescent="0.25">
      <c r="D1747" s="487"/>
      <c r="E1747" s="487"/>
      <c r="F1747" s="487"/>
      <c r="G1747" s="487"/>
      <c r="K1747" s="431"/>
      <c r="L1747" s="431"/>
      <c r="M1747" s="431"/>
      <c r="N1747" s="431"/>
    </row>
    <row r="1748" spans="2:16" ht="3" customHeight="1" x14ac:dyDescent="0.25">
      <c r="K1748" s="431"/>
      <c r="L1748" s="431"/>
      <c r="M1748" s="431"/>
      <c r="N1748" s="431"/>
    </row>
    <row r="1749" spans="2:16" ht="10.5" customHeight="1" x14ac:dyDescent="0.25">
      <c r="B1749" s="470" t="s">
        <v>1165</v>
      </c>
      <c r="C1749" s="470"/>
      <c r="D1749" s="471" t="s">
        <v>296</v>
      </c>
      <c r="E1749" s="471"/>
      <c r="F1749" s="471"/>
      <c r="G1749" s="471"/>
      <c r="H1749" s="108" t="s">
        <v>211</v>
      </c>
      <c r="I1749" s="472">
        <v>12</v>
      </c>
      <c r="J1749" s="472"/>
      <c r="K1749" s="473">
        <v>0</v>
      </c>
      <c r="L1749" s="473"/>
      <c r="M1749" s="473"/>
      <c r="N1749" s="473"/>
      <c r="O1749" s="472">
        <v>0</v>
      </c>
      <c r="P1749" s="472"/>
    </row>
    <row r="1750" spans="2:16" ht="3" customHeight="1" x14ac:dyDescent="0.25">
      <c r="K1750" s="431"/>
      <c r="L1750" s="431"/>
      <c r="M1750" s="431"/>
      <c r="N1750" s="431"/>
    </row>
    <row r="1751" spans="2:16" ht="10.5" customHeight="1" x14ac:dyDescent="0.25">
      <c r="B1751" s="470" t="s">
        <v>1166</v>
      </c>
      <c r="C1751" s="470"/>
      <c r="D1751" s="487" t="s">
        <v>331</v>
      </c>
      <c r="E1751" s="487"/>
      <c r="F1751" s="487"/>
      <c r="G1751" s="487"/>
      <c r="H1751" s="108" t="s">
        <v>55</v>
      </c>
      <c r="I1751" s="472">
        <v>1</v>
      </c>
      <c r="J1751" s="472"/>
      <c r="K1751" s="473">
        <v>0</v>
      </c>
      <c r="L1751" s="473"/>
      <c r="M1751" s="473"/>
      <c r="N1751" s="473"/>
      <c r="O1751" s="472">
        <v>0</v>
      </c>
      <c r="P1751" s="472"/>
    </row>
    <row r="1752" spans="2:16" ht="8.25" customHeight="1" x14ac:dyDescent="0.25">
      <c r="D1752" s="487"/>
      <c r="E1752" s="487"/>
      <c r="F1752" s="487"/>
      <c r="G1752" s="487"/>
      <c r="K1752" s="431"/>
      <c r="L1752" s="431"/>
      <c r="M1752" s="431"/>
      <c r="N1752" s="431"/>
    </row>
    <row r="1753" spans="2:16" ht="3" customHeight="1" x14ac:dyDescent="0.25">
      <c r="K1753" s="431"/>
      <c r="L1753" s="431"/>
      <c r="M1753" s="431"/>
      <c r="N1753" s="431"/>
    </row>
    <row r="1754" spans="2:16" ht="10.5" customHeight="1" x14ac:dyDescent="0.25">
      <c r="B1754" s="470" t="s">
        <v>1167</v>
      </c>
      <c r="C1754" s="470"/>
      <c r="D1754" s="471" t="s">
        <v>333</v>
      </c>
      <c r="E1754" s="471"/>
      <c r="F1754" s="471"/>
      <c r="G1754" s="471"/>
      <c r="H1754" s="108" t="s">
        <v>211</v>
      </c>
      <c r="I1754" s="472">
        <v>1</v>
      </c>
      <c r="J1754" s="472"/>
      <c r="K1754" s="473">
        <v>0</v>
      </c>
      <c r="L1754" s="473"/>
      <c r="M1754" s="473"/>
      <c r="N1754" s="473"/>
      <c r="O1754" s="472">
        <v>0</v>
      </c>
      <c r="P1754" s="472"/>
    </row>
    <row r="1755" spans="2:16" ht="3" customHeight="1" x14ac:dyDescent="0.25">
      <c r="K1755" s="431"/>
      <c r="L1755" s="431"/>
      <c r="M1755" s="431"/>
      <c r="N1755" s="431"/>
    </row>
    <row r="1756" spans="2:16" ht="10.5" customHeight="1" x14ac:dyDescent="0.25">
      <c r="B1756" s="470" t="s">
        <v>1168</v>
      </c>
      <c r="C1756" s="470"/>
      <c r="D1756" s="471" t="s">
        <v>335</v>
      </c>
      <c r="E1756" s="471"/>
      <c r="F1756" s="471"/>
      <c r="G1756" s="471"/>
      <c r="H1756" s="108" t="s">
        <v>55</v>
      </c>
      <c r="I1756" s="472">
        <v>1</v>
      </c>
      <c r="J1756" s="472"/>
      <c r="K1756" s="473">
        <v>0</v>
      </c>
      <c r="L1756" s="473"/>
      <c r="M1756" s="473"/>
      <c r="N1756" s="473"/>
      <c r="O1756" s="472">
        <v>0</v>
      </c>
      <c r="P1756" s="472"/>
    </row>
    <row r="1757" spans="2:16" ht="3" customHeight="1" x14ac:dyDescent="0.25">
      <c r="K1757" s="431"/>
      <c r="L1757" s="431"/>
      <c r="M1757" s="431"/>
      <c r="N1757" s="431"/>
    </row>
    <row r="1758" spans="2:16" ht="10.5" customHeight="1" x14ac:dyDescent="0.25">
      <c r="B1758" s="484" t="s">
        <v>1169</v>
      </c>
      <c r="C1758" s="484"/>
      <c r="D1758" s="485" t="s">
        <v>337</v>
      </c>
      <c r="E1758" s="485"/>
      <c r="F1758" s="485"/>
      <c r="G1758" s="485"/>
      <c r="K1758" s="431"/>
      <c r="L1758" s="431"/>
      <c r="M1758" s="431"/>
      <c r="N1758" s="431"/>
      <c r="O1758" s="486">
        <v>0</v>
      </c>
      <c r="P1758" s="486"/>
    </row>
    <row r="1759" spans="2:16" ht="3" customHeight="1" x14ac:dyDescent="0.25">
      <c r="K1759" s="431"/>
      <c r="L1759" s="431"/>
      <c r="M1759" s="431"/>
      <c r="N1759" s="431"/>
    </row>
    <row r="1760" spans="2:16" ht="10.5" customHeight="1" x14ac:dyDescent="0.25">
      <c r="B1760" s="470" t="s">
        <v>1170</v>
      </c>
      <c r="C1760" s="470"/>
      <c r="D1760" s="487" t="s">
        <v>339</v>
      </c>
      <c r="E1760" s="487"/>
      <c r="F1760" s="487"/>
      <c r="G1760" s="487"/>
      <c r="H1760" s="108" t="s">
        <v>211</v>
      </c>
      <c r="I1760" s="472">
        <v>160</v>
      </c>
      <c r="J1760" s="472"/>
      <c r="K1760" s="473">
        <v>0</v>
      </c>
      <c r="L1760" s="473"/>
      <c r="M1760" s="473"/>
      <c r="N1760" s="473"/>
      <c r="O1760" s="472">
        <v>0</v>
      </c>
      <c r="P1760" s="472"/>
    </row>
    <row r="1761" spans="2:16" ht="8.25" customHeight="1" x14ac:dyDescent="0.25">
      <c r="D1761" s="487"/>
      <c r="E1761" s="487"/>
      <c r="F1761" s="487"/>
      <c r="G1761" s="487"/>
      <c r="K1761" s="431"/>
      <c r="L1761" s="431"/>
      <c r="M1761" s="431"/>
      <c r="N1761" s="431"/>
    </row>
    <row r="1762" spans="2:16" ht="3" customHeight="1" x14ac:dyDescent="0.25">
      <c r="K1762" s="431"/>
      <c r="L1762" s="431"/>
      <c r="M1762" s="431"/>
      <c r="N1762" s="431"/>
    </row>
    <row r="1763" spans="2:16" ht="10.5" customHeight="1" x14ac:dyDescent="0.25">
      <c r="B1763" s="470" t="s">
        <v>1171</v>
      </c>
      <c r="C1763" s="470"/>
      <c r="D1763" s="471" t="s">
        <v>308</v>
      </c>
      <c r="E1763" s="471"/>
      <c r="F1763" s="471"/>
      <c r="G1763" s="471"/>
      <c r="H1763" s="108" t="s">
        <v>211</v>
      </c>
      <c r="I1763" s="472">
        <v>160</v>
      </c>
      <c r="J1763" s="472"/>
      <c r="K1763" s="473">
        <v>0</v>
      </c>
      <c r="L1763" s="473"/>
      <c r="M1763" s="473"/>
      <c r="N1763" s="473"/>
      <c r="O1763" s="472">
        <v>0</v>
      </c>
      <c r="P1763" s="472"/>
    </row>
    <row r="1764" spans="2:16" ht="3" customHeight="1" x14ac:dyDescent="0.25">
      <c r="K1764" s="431"/>
      <c r="L1764" s="431"/>
      <c r="M1764" s="431"/>
      <c r="N1764" s="431"/>
    </row>
    <row r="1765" spans="2:16" ht="10.5" customHeight="1" x14ac:dyDescent="0.25">
      <c r="B1765" s="470" t="s">
        <v>1172</v>
      </c>
      <c r="C1765" s="470"/>
      <c r="D1765" s="487" t="s">
        <v>342</v>
      </c>
      <c r="E1765" s="487"/>
      <c r="F1765" s="487"/>
      <c r="G1765" s="487"/>
      <c r="H1765" s="108" t="s">
        <v>55</v>
      </c>
      <c r="I1765" s="472">
        <v>1</v>
      </c>
      <c r="J1765" s="472"/>
      <c r="K1765" s="473">
        <v>0</v>
      </c>
      <c r="L1765" s="473"/>
      <c r="M1765" s="473"/>
      <c r="N1765" s="473"/>
      <c r="O1765" s="472">
        <v>0</v>
      </c>
      <c r="P1765" s="472"/>
    </row>
    <row r="1766" spans="2:16" ht="8.25" customHeight="1" x14ac:dyDescent="0.25">
      <c r="D1766" s="487"/>
      <c r="E1766" s="487"/>
      <c r="F1766" s="487"/>
      <c r="G1766" s="487"/>
      <c r="K1766" s="431"/>
      <c r="L1766" s="431"/>
      <c r="M1766" s="431"/>
      <c r="N1766" s="431"/>
    </row>
    <row r="1767" spans="2:16" ht="9" customHeight="1" x14ac:dyDescent="0.25">
      <c r="D1767" s="487"/>
      <c r="E1767" s="487"/>
      <c r="F1767" s="487"/>
      <c r="G1767" s="487"/>
      <c r="K1767" s="431"/>
      <c r="L1767" s="431"/>
      <c r="M1767" s="431"/>
      <c r="N1767" s="431"/>
    </row>
    <row r="1768" spans="2:16" ht="3" customHeight="1" x14ac:dyDescent="0.25">
      <c r="K1768" s="431"/>
      <c r="L1768" s="431"/>
      <c r="M1768" s="431"/>
      <c r="N1768" s="431"/>
    </row>
    <row r="1769" spans="2:16" ht="10.5" customHeight="1" x14ac:dyDescent="0.25">
      <c r="B1769" s="470" t="s">
        <v>1173</v>
      </c>
      <c r="C1769" s="470"/>
      <c r="D1769" s="487" t="s">
        <v>322</v>
      </c>
      <c r="E1769" s="487"/>
      <c r="F1769" s="487"/>
      <c r="G1769" s="487"/>
      <c r="H1769" s="108" t="s">
        <v>55</v>
      </c>
      <c r="I1769" s="472">
        <v>3</v>
      </c>
      <c r="J1769" s="472"/>
      <c r="K1769" s="473">
        <v>0</v>
      </c>
      <c r="L1769" s="473"/>
      <c r="M1769" s="473"/>
      <c r="N1769" s="473"/>
      <c r="O1769" s="472">
        <v>0</v>
      </c>
      <c r="P1769" s="472"/>
    </row>
    <row r="1770" spans="2:16" ht="8.25" customHeight="1" x14ac:dyDescent="0.25">
      <c r="D1770" s="487"/>
      <c r="E1770" s="487"/>
      <c r="F1770" s="487"/>
      <c r="G1770" s="487"/>
      <c r="K1770" s="431"/>
      <c r="L1770" s="431"/>
      <c r="M1770" s="431"/>
      <c r="N1770" s="431"/>
    </row>
    <row r="1771" spans="2:16" ht="3" customHeight="1" x14ac:dyDescent="0.25">
      <c r="K1771" s="431"/>
      <c r="L1771" s="431"/>
      <c r="M1771" s="431"/>
      <c r="N1771" s="431"/>
    </row>
    <row r="1772" spans="2:16" ht="10.5" customHeight="1" x14ac:dyDescent="0.25">
      <c r="B1772" s="484" t="s">
        <v>1174</v>
      </c>
      <c r="C1772" s="484"/>
      <c r="D1772" s="485" t="s">
        <v>345</v>
      </c>
      <c r="E1772" s="485"/>
      <c r="F1772" s="485"/>
      <c r="G1772" s="485"/>
      <c r="K1772" s="431"/>
      <c r="L1772" s="431"/>
      <c r="M1772" s="431"/>
      <c r="N1772" s="431"/>
      <c r="O1772" s="486">
        <v>0</v>
      </c>
      <c r="P1772" s="486"/>
    </row>
    <row r="1773" spans="2:16" ht="3" customHeight="1" x14ac:dyDescent="0.25">
      <c r="K1773" s="431"/>
      <c r="L1773" s="431"/>
      <c r="M1773" s="431"/>
      <c r="N1773" s="431"/>
    </row>
    <row r="1774" spans="2:16" ht="10.5" customHeight="1" x14ac:dyDescent="0.25">
      <c r="B1774" s="470" t="s">
        <v>1175</v>
      </c>
      <c r="C1774" s="470"/>
      <c r="D1774" s="471" t="s">
        <v>347</v>
      </c>
      <c r="E1774" s="471"/>
      <c r="F1774" s="471"/>
      <c r="G1774" s="471"/>
      <c r="H1774" s="108" t="s">
        <v>211</v>
      </c>
      <c r="I1774" s="472">
        <v>25</v>
      </c>
      <c r="J1774" s="472"/>
      <c r="K1774" s="473">
        <v>0</v>
      </c>
      <c r="L1774" s="473"/>
      <c r="M1774" s="473"/>
      <c r="N1774" s="473"/>
      <c r="O1774" s="472">
        <v>0</v>
      </c>
      <c r="P1774" s="472"/>
    </row>
    <row r="1775" spans="2:16" ht="3" customHeight="1" x14ac:dyDescent="0.25">
      <c r="K1775" s="431"/>
      <c r="L1775" s="431"/>
      <c r="M1775" s="431"/>
      <c r="N1775" s="431"/>
      <c r="P1775" s="104">
        <v>0</v>
      </c>
    </row>
    <row r="1776" spans="2:16" ht="10.5" customHeight="1" x14ac:dyDescent="0.25">
      <c r="B1776" s="470" t="s">
        <v>1176</v>
      </c>
      <c r="C1776" s="470"/>
      <c r="D1776" s="471" t="s">
        <v>308</v>
      </c>
      <c r="E1776" s="471"/>
      <c r="F1776" s="471"/>
      <c r="G1776" s="471"/>
      <c r="H1776" s="108" t="s">
        <v>211</v>
      </c>
      <c r="I1776" s="472">
        <v>25</v>
      </c>
      <c r="J1776" s="472"/>
      <c r="K1776" s="473">
        <v>0</v>
      </c>
      <c r="L1776" s="473"/>
      <c r="M1776" s="473"/>
      <c r="N1776" s="473"/>
      <c r="O1776" s="472">
        <v>0</v>
      </c>
      <c r="P1776" s="472"/>
    </row>
    <row r="1777" spans="2:16" ht="3" customHeight="1" x14ac:dyDescent="0.25">
      <c r="K1777" s="431"/>
      <c r="L1777" s="431"/>
      <c r="M1777" s="431"/>
      <c r="N1777" s="431"/>
    </row>
    <row r="1778" spans="2:16" ht="10.5" customHeight="1" x14ac:dyDescent="0.25">
      <c r="B1778" s="470" t="s">
        <v>1177</v>
      </c>
      <c r="C1778" s="470"/>
      <c r="D1778" s="487" t="s">
        <v>342</v>
      </c>
      <c r="E1778" s="487"/>
      <c r="F1778" s="487"/>
      <c r="G1778" s="487"/>
      <c r="H1778" s="108" t="s">
        <v>55</v>
      </c>
      <c r="I1778" s="472">
        <v>1</v>
      </c>
      <c r="J1778" s="472"/>
      <c r="K1778" s="473">
        <v>0</v>
      </c>
      <c r="L1778" s="473"/>
      <c r="M1778" s="473"/>
      <c r="N1778" s="473"/>
      <c r="O1778" s="472">
        <v>0</v>
      </c>
      <c r="P1778" s="472"/>
    </row>
    <row r="1779" spans="2:16" ht="8.25" customHeight="1" x14ac:dyDescent="0.25">
      <c r="D1779" s="487"/>
      <c r="E1779" s="487"/>
      <c r="F1779" s="487"/>
      <c r="G1779" s="487"/>
      <c r="K1779" s="431"/>
      <c r="L1779" s="431"/>
      <c r="M1779" s="431"/>
      <c r="N1779" s="431"/>
    </row>
    <row r="1780" spans="2:16" ht="9" customHeight="1" x14ac:dyDescent="0.25">
      <c r="D1780" s="487"/>
      <c r="E1780" s="487"/>
      <c r="F1780" s="487"/>
      <c r="G1780" s="487"/>
      <c r="K1780" s="431"/>
      <c r="L1780" s="431"/>
      <c r="M1780" s="431"/>
      <c r="N1780" s="431"/>
    </row>
    <row r="1781" spans="2:16" ht="3" customHeight="1" x14ac:dyDescent="0.25">
      <c r="K1781" s="431"/>
      <c r="L1781" s="431"/>
      <c r="M1781" s="431"/>
      <c r="N1781" s="431"/>
    </row>
    <row r="1782" spans="2:16" ht="10.5" customHeight="1" x14ac:dyDescent="0.25">
      <c r="B1782" s="470" t="s">
        <v>1178</v>
      </c>
      <c r="C1782" s="470"/>
      <c r="D1782" s="487" t="s">
        <v>322</v>
      </c>
      <c r="E1782" s="487"/>
      <c r="F1782" s="487"/>
      <c r="G1782" s="487"/>
      <c r="H1782" s="108" t="s">
        <v>55</v>
      </c>
      <c r="I1782" s="472">
        <v>1</v>
      </c>
      <c r="J1782" s="472"/>
      <c r="K1782" s="473">
        <v>0</v>
      </c>
      <c r="L1782" s="473"/>
      <c r="M1782" s="473"/>
      <c r="N1782" s="473"/>
      <c r="O1782" s="472">
        <v>0</v>
      </c>
      <c r="P1782" s="472"/>
    </row>
    <row r="1783" spans="2:16" ht="8.25" customHeight="1" x14ac:dyDescent="0.25">
      <c r="D1783" s="487"/>
      <c r="E1783" s="487"/>
      <c r="F1783" s="487"/>
      <c r="G1783" s="487"/>
      <c r="K1783" s="431"/>
      <c r="L1783" s="431"/>
      <c r="M1783" s="431"/>
      <c r="N1783" s="431"/>
    </row>
    <row r="1784" spans="2:16" ht="3" customHeight="1" x14ac:dyDescent="0.25">
      <c r="K1784" s="431"/>
      <c r="L1784" s="431"/>
      <c r="M1784" s="431"/>
      <c r="N1784" s="431"/>
    </row>
    <row r="1785" spans="2:16" ht="10.5" customHeight="1" x14ac:dyDescent="0.25">
      <c r="B1785" s="484" t="s">
        <v>1179</v>
      </c>
      <c r="C1785" s="484"/>
      <c r="D1785" s="485" t="s">
        <v>352</v>
      </c>
      <c r="E1785" s="485"/>
      <c r="F1785" s="485"/>
      <c r="G1785" s="485"/>
      <c r="K1785" s="431"/>
      <c r="L1785" s="431"/>
      <c r="M1785" s="431"/>
      <c r="N1785" s="431"/>
      <c r="O1785" s="486">
        <v>0</v>
      </c>
      <c r="P1785" s="486"/>
    </row>
    <row r="1786" spans="2:16" ht="10.5" customHeight="1" x14ac:dyDescent="0.25">
      <c r="B1786" s="470" t="s">
        <v>1180</v>
      </c>
      <c r="C1786" s="470"/>
      <c r="D1786" s="487" t="s">
        <v>354</v>
      </c>
      <c r="E1786" s="487"/>
      <c r="F1786" s="487"/>
      <c r="G1786" s="487"/>
      <c r="H1786" s="108" t="s">
        <v>211</v>
      </c>
      <c r="I1786" s="472">
        <v>6</v>
      </c>
      <c r="J1786" s="472"/>
      <c r="K1786" s="473">
        <v>0</v>
      </c>
      <c r="L1786" s="473"/>
      <c r="M1786" s="473"/>
      <c r="N1786" s="473"/>
      <c r="O1786" s="472">
        <v>0</v>
      </c>
      <c r="P1786" s="472"/>
    </row>
    <row r="1787" spans="2:16" ht="8.25" customHeight="1" x14ac:dyDescent="0.25">
      <c r="D1787" s="487"/>
      <c r="E1787" s="487"/>
      <c r="F1787" s="487"/>
      <c r="G1787" s="487"/>
      <c r="K1787" s="431"/>
      <c r="L1787" s="431"/>
      <c r="M1787" s="431"/>
      <c r="N1787" s="431"/>
    </row>
    <row r="1788" spans="2:16" ht="3" customHeight="1" x14ac:dyDescent="0.25">
      <c r="K1788" s="431"/>
      <c r="L1788" s="431"/>
      <c r="M1788" s="431"/>
      <c r="N1788" s="431"/>
    </row>
    <row r="1789" spans="2:16" ht="10.5" customHeight="1" x14ac:dyDescent="0.25">
      <c r="B1789" s="470" t="s">
        <v>1181</v>
      </c>
      <c r="C1789" s="470"/>
      <c r="D1789" s="487" t="s">
        <v>358</v>
      </c>
      <c r="E1789" s="487"/>
      <c r="F1789" s="487"/>
      <c r="G1789" s="487"/>
      <c r="H1789" s="108" t="s">
        <v>55</v>
      </c>
      <c r="I1789" s="472">
        <v>2</v>
      </c>
      <c r="J1789" s="472"/>
      <c r="K1789" s="473">
        <v>0</v>
      </c>
      <c r="L1789" s="473"/>
      <c r="M1789" s="473"/>
      <c r="N1789" s="473"/>
      <c r="O1789" s="472">
        <v>0</v>
      </c>
      <c r="P1789" s="472"/>
    </row>
    <row r="1790" spans="2:16" ht="8.25" customHeight="1" x14ac:dyDescent="0.25">
      <c r="D1790" s="487"/>
      <c r="E1790" s="487"/>
      <c r="F1790" s="487"/>
      <c r="G1790" s="487"/>
      <c r="K1790" s="431"/>
      <c r="L1790" s="431"/>
      <c r="M1790" s="431"/>
      <c r="N1790" s="431"/>
    </row>
    <row r="1791" spans="2:16" ht="3" customHeight="1" x14ac:dyDescent="0.25">
      <c r="K1791" s="431"/>
      <c r="L1791" s="431"/>
      <c r="M1791" s="431"/>
      <c r="N1791" s="431"/>
    </row>
    <row r="1792" spans="2:16" ht="10.5" customHeight="1" x14ac:dyDescent="0.25">
      <c r="B1792" s="470" t="s">
        <v>1182</v>
      </c>
      <c r="C1792" s="470"/>
      <c r="D1792" s="471" t="s">
        <v>356</v>
      </c>
      <c r="E1792" s="471"/>
      <c r="F1792" s="471"/>
      <c r="G1792" s="471"/>
      <c r="H1792" s="108" t="s">
        <v>211</v>
      </c>
      <c r="I1792" s="472">
        <v>6</v>
      </c>
      <c r="J1792" s="472"/>
      <c r="K1792" s="473">
        <v>0</v>
      </c>
      <c r="L1792" s="473"/>
      <c r="M1792" s="473"/>
      <c r="N1792" s="473"/>
      <c r="O1792" s="472">
        <v>0</v>
      </c>
      <c r="P1792" s="472"/>
    </row>
    <row r="1793" spans="2:16" ht="3" customHeight="1" x14ac:dyDescent="0.25">
      <c r="K1793" s="431"/>
      <c r="L1793" s="431"/>
      <c r="M1793" s="431"/>
      <c r="N1793" s="431"/>
    </row>
    <row r="1794" spans="2:16" ht="10.5" customHeight="1" x14ac:dyDescent="0.25">
      <c r="B1794" s="470" t="s">
        <v>1183</v>
      </c>
      <c r="C1794" s="470"/>
      <c r="D1794" s="471" t="s">
        <v>335</v>
      </c>
      <c r="E1794" s="471"/>
      <c r="F1794" s="471"/>
      <c r="G1794" s="471"/>
      <c r="H1794" s="108" t="s">
        <v>55</v>
      </c>
      <c r="I1794" s="472">
        <v>1</v>
      </c>
      <c r="J1794" s="472"/>
      <c r="K1794" s="473">
        <v>0</v>
      </c>
      <c r="L1794" s="473"/>
      <c r="M1794" s="473"/>
      <c r="N1794" s="473"/>
      <c r="O1794" s="472">
        <v>0</v>
      </c>
      <c r="P1794" s="472"/>
    </row>
    <row r="1795" spans="2:16" ht="3" customHeight="1" x14ac:dyDescent="0.25">
      <c r="K1795" s="431"/>
      <c r="L1795" s="431"/>
      <c r="M1795" s="431"/>
      <c r="N1795" s="431"/>
    </row>
    <row r="1796" spans="2:16" ht="10.5" customHeight="1" x14ac:dyDescent="0.25">
      <c r="B1796" s="470" t="s">
        <v>1184</v>
      </c>
      <c r="C1796" s="470"/>
      <c r="D1796" s="487" t="s">
        <v>361</v>
      </c>
      <c r="E1796" s="487"/>
      <c r="F1796" s="487"/>
      <c r="G1796" s="487"/>
      <c r="H1796" s="108" t="s">
        <v>55</v>
      </c>
      <c r="I1796" s="472">
        <v>1</v>
      </c>
      <c r="J1796" s="472"/>
      <c r="K1796" s="473">
        <v>0</v>
      </c>
      <c r="L1796" s="473"/>
      <c r="M1796" s="473"/>
      <c r="N1796" s="473"/>
      <c r="O1796" s="472">
        <v>0</v>
      </c>
      <c r="P1796" s="472"/>
    </row>
    <row r="1797" spans="2:16" ht="8.25" customHeight="1" x14ac:dyDescent="0.25">
      <c r="D1797" s="487"/>
      <c r="E1797" s="487"/>
      <c r="F1797" s="487"/>
      <c r="G1797" s="487"/>
      <c r="K1797" s="431"/>
      <c r="L1797" s="431"/>
      <c r="M1797" s="431"/>
      <c r="N1797" s="431"/>
    </row>
    <row r="1798" spans="2:16" ht="3" customHeight="1" x14ac:dyDescent="0.25">
      <c r="K1798" s="431"/>
      <c r="L1798" s="431"/>
      <c r="M1798" s="431"/>
      <c r="N1798" s="431"/>
    </row>
    <row r="1799" spans="2:16" ht="10.5" customHeight="1" x14ac:dyDescent="0.25">
      <c r="B1799" s="484" t="s">
        <v>1185</v>
      </c>
      <c r="C1799" s="484"/>
      <c r="D1799" s="485" t="s">
        <v>363</v>
      </c>
      <c r="E1799" s="485"/>
      <c r="F1799" s="485"/>
      <c r="G1799" s="485"/>
      <c r="K1799" s="431"/>
      <c r="L1799" s="431"/>
      <c r="M1799" s="431"/>
      <c r="N1799" s="431"/>
      <c r="O1799" s="486">
        <v>0</v>
      </c>
      <c r="P1799" s="486"/>
    </row>
    <row r="1800" spans="2:16" ht="3" customHeight="1" x14ac:dyDescent="0.25">
      <c r="K1800" s="431"/>
      <c r="L1800" s="431"/>
      <c r="M1800" s="431"/>
      <c r="N1800" s="431"/>
    </row>
    <row r="1801" spans="2:16" ht="10.5" customHeight="1" x14ac:dyDescent="0.25">
      <c r="B1801" s="491" t="s">
        <v>1186</v>
      </c>
      <c r="C1801" s="491"/>
      <c r="D1801" s="492" t="s">
        <v>365</v>
      </c>
      <c r="E1801" s="492"/>
      <c r="F1801" s="492"/>
      <c r="G1801" s="492"/>
      <c r="K1801" s="431"/>
      <c r="L1801" s="431"/>
      <c r="M1801" s="431"/>
      <c r="N1801" s="431"/>
      <c r="O1801" s="493">
        <v>0</v>
      </c>
      <c r="P1801" s="493"/>
    </row>
    <row r="1802" spans="2:16" ht="3" customHeight="1" x14ac:dyDescent="0.25">
      <c r="K1802" s="431"/>
      <c r="L1802" s="431"/>
      <c r="M1802" s="431"/>
      <c r="N1802" s="431"/>
    </row>
    <row r="1803" spans="2:16" ht="10.5" customHeight="1" x14ac:dyDescent="0.25">
      <c r="B1803" s="470" t="s">
        <v>1187</v>
      </c>
      <c r="C1803" s="470"/>
      <c r="D1803" s="487" t="s">
        <v>367</v>
      </c>
      <c r="E1803" s="487"/>
      <c r="F1803" s="487"/>
      <c r="G1803" s="487"/>
      <c r="H1803" s="108" t="s">
        <v>211</v>
      </c>
      <c r="I1803" s="472">
        <v>12</v>
      </c>
      <c r="J1803" s="472"/>
      <c r="K1803" s="473">
        <v>0</v>
      </c>
      <c r="L1803" s="473"/>
      <c r="M1803" s="473"/>
      <c r="N1803" s="473"/>
      <c r="O1803" s="472">
        <v>0</v>
      </c>
      <c r="P1803" s="472"/>
    </row>
    <row r="1804" spans="2:16" ht="8.25" customHeight="1" x14ac:dyDescent="0.25">
      <c r="D1804" s="487"/>
      <c r="E1804" s="487"/>
      <c r="F1804" s="487"/>
      <c r="G1804" s="487"/>
      <c r="K1804" s="431"/>
      <c r="L1804" s="431"/>
      <c r="M1804" s="431"/>
      <c r="N1804" s="431"/>
    </row>
    <row r="1805" spans="2:16" ht="3" customHeight="1" x14ac:dyDescent="0.25">
      <c r="K1805" s="431"/>
      <c r="L1805" s="431"/>
      <c r="M1805" s="431"/>
      <c r="N1805" s="431"/>
    </row>
    <row r="1806" spans="2:16" ht="10.5" customHeight="1" x14ac:dyDescent="0.25">
      <c r="B1806" s="470" t="s">
        <v>1188</v>
      </c>
      <c r="C1806" s="470"/>
      <c r="D1806" s="471" t="s">
        <v>308</v>
      </c>
      <c r="E1806" s="471"/>
      <c r="F1806" s="471"/>
      <c r="G1806" s="471"/>
      <c r="H1806" s="108" t="s">
        <v>211</v>
      </c>
      <c r="I1806" s="472">
        <v>12</v>
      </c>
      <c r="J1806" s="472"/>
      <c r="K1806" s="473">
        <v>0</v>
      </c>
      <c r="L1806" s="473"/>
      <c r="M1806" s="473"/>
      <c r="N1806" s="473"/>
      <c r="O1806" s="472">
        <v>0</v>
      </c>
      <c r="P1806" s="472"/>
    </row>
    <row r="1807" spans="2:16" ht="3" customHeight="1" x14ac:dyDescent="0.25">
      <c r="K1807" s="431"/>
      <c r="L1807" s="431"/>
      <c r="M1807" s="431"/>
      <c r="N1807" s="431"/>
    </row>
    <row r="1808" spans="2:16" ht="10.5" customHeight="1" x14ac:dyDescent="0.25">
      <c r="B1808" s="470" t="s">
        <v>1189</v>
      </c>
      <c r="C1808" s="470"/>
      <c r="D1808" s="471" t="s">
        <v>356</v>
      </c>
      <c r="E1808" s="471"/>
      <c r="F1808" s="471"/>
      <c r="G1808" s="471"/>
      <c r="H1808" s="108" t="s">
        <v>211</v>
      </c>
      <c r="I1808" s="472">
        <v>12</v>
      </c>
      <c r="J1808" s="472"/>
      <c r="K1808" s="473">
        <v>0</v>
      </c>
      <c r="L1808" s="473"/>
      <c r="M1808" s="473"/>
      <c r="N1808" s="473"/>
      <c r="O1808" s="472">
        <v>0</v>
      </c>
      <c r="P1808" s="472"/>
    </row>
    <row r="1809" spans="2:16" ht="3" customHeight="1" x14ac:dyDescent="0.25">
      <c r="K1809" s="431"/>
      <c r="L1809" s="431"/>
      <c r="M1809" s="431"/>
      <c r="N1809" s="431"/>
    </row>
    <row r="1810" spans="2:16" ht="10.5" customHeight="1" x14ac:dyDescent="0.25">
      <c r="B1810" s="470" t="s">
        <v>1190</v>
      </c>
      <c r="C1810" s="470"/>
      <c r="D1810" s="487" t="s">
        <v>371</v>
      </c>
      <c r="E1810" s="487"/>
      <c r="F1810" s="487"/>
      <c r="G1810" s="487"/>
      <c r="H1810" s="108" t="s">
        <v>55</v>
      </c>
      <c r="I1810" s="472">
        <v>1</v>
      </c>
      <c r="J1810" s="472"/>
      <c r="K1810" s="473">
        <v>0</v>
      </c>
      <c r="L1810" s="473"/>
      <c r="M1810" s="473"/>
      <c r="N1810" s="473"/>
      <c r="O1810" s="472">
        <v>0</v>
      </c>
      <c r="P1810" s="472"/>
    </row>
    <row r="1811" spans="2:16" ht="8.25" customHeight="1" x14ac:dyDescent="0.25">
      <c r="D1811" s="487"/>
      <c r="E1811" s="487"/>
      <c r="F1811" s="487"/>
      <c r="G1811" s="487"/>
      <c r="K1811" s="431"/>
      <c r="L1811" s="431"/>
      <c r="M1811" s="431"/>
      <c r="N1811" s="431"/>
    </row>
    <row r="1812" spans="2:16" ht="3" customHeight="1" x14ac:dyDescent="0.25">
      <c r="K1812" s="431"/>
      <c r="L1812" s="431"/>
      <c r="M1812" s="431"/>
      <c r="N1812" s="431"/>
    </row>
    <row r="1813" spans="2:16" ht="10.5" customHeight="1" x14ac:dyDescent="0.25">
      <c r="B1813" s="470" t="s">
        <v>1191</v>
      </c>
      <c r="C1813" s="470"/>
      <c r="D1813" s="487" t="s">
        <v>373</v>
      </c>
      <c r="E1813" s="487"/>
      <c r="F1813" s="487"/>
      <c r="G1813" s="487"/>
      <c r="H1813" s="108" t="s">
        <v>55</v>
      </c>
      <c r="I1813" s="472">
        <v>1</v>
      </c>
      <c r="J1813" s="472"/>
      <c r="K1813" s="473">
        <v>0</v>
      </c>
      <c r="L1813" s="473"/>
      <c r="M1813" s="473"/>
      <c r="N1813" s="473"/>
      <c r="O1813" s="472">
        <v>0</v>
      </c>
      <c r="P1813" s="472"/>
    </row>
    <row r="1814" spans="2:16" ht="8.25" customHeight="1" x14ac:dyDescent="0.25">
      <c r="D1814" s="487"/>
      <c r="E1814" s="487"/>
      <c r="F1814" s="487"/>
      <c r="G1814" s="487"/>
      <c r="K1814" s="431"/>
      <c r="L1814" s="431"/>
      <c r="M1814" s="431"/>
      <c r="N1814" s="431"/>
    </row>
    <row r="1815" spans="2:16" ht="3" customHeight="1" x14ac:dyDescent="0.25">
      <c r="K1815" s="431"/>
      <c r="L1815" s="431"/>
      <c r="M1815" s="431"/>
      <c r="N1815" s="431"/>
    </row>
    <row r="1816" spans="2:16" ht="10.5" customHeight="1" x14ac:dyDescent="0.25">
      <c r="B1816" s="470" t="s">
        <v>1192</v>
      </c>
      <c r="C1816" s="470"/>
      <c r="D1816" s="471" t="s">
        <v>375</v>
      </c>
      <c r="E1816" s="471"/>
      <c r="F1816" s="471"/>
      <c r="G1816" s="471"/>
      <c r="H1816" s="108" t="s">
        <v>55</v>
      </c>
      <c r="I1816" s="472">
        <v>4</v>
      </c>
      <c r="J1816" s="472"/>
      <c r="K1816" s="473">
        <v>0</v>
      </c>
      <c r="L1816" s="473"/>
      <c r="M1816" s="473"/>
      <c r="N1816" s="473"/>
      <c r="O1816" s="472">
        <v>0</v>
      </c>
      <c r="P1816" s="472"/>
    </row>
    <row r="1817" spans="2:16" ht="3" customHeight="1" x14ac:dyDescent="0.25">
      <c r="K1817" s="431"/>
      <c r="L1817" s="431"/>
      <c r="M1817" s="431"/>
      <c r="N1817" s="431"/>
    </row>
    <row r="1818" spans="2:16" ht="10.5" customHeight="1" x14ac:dyDescent="0.25">
      <c r="B1818" s="470" t="s">
        <v>1193</v>
      </c>
      <c r="C1818" s="470"/>
      <c r="D1818" s="471" t="s">
        <v>377</v>
      </c>
      <c r="E1818" s="471"/>
      <c r="F1818" s="471"/>
      <c r="G1818" s="471"/>
      <c r="H1818" s="108" t="s">
        <v>211</v>
      </c>
      <c r="I1818" s="472">
        <v>160</v>
      </c>
      <c r="J1818" s="472"/>
      <c r="K1818" s="473">
        <v>0</v>
      </c>
      <c r="L1818" s="473"/>
      <c r="M1818" s="473"/>
      <c r="N1818" s="473"/>
      <c r="O1818" s="472">
        <v>0</v>
      </c>
      <c r="P1818" s="472"/>
    </row>
    <row r="1819" spans="2:16" ht="3" customHeight="1" x14ac:dyDescent="0.25">
      <c r="K1819" s="431"/>
      <c r="L1819" s="431"/>
      <c r="M1819" s="431"/>
      <c r="N1819" s="431"/>
    </row>
    <row r="1820" spans="2:16" ht="10.5" customHeight="1" x14ac:dyDescent="0.25">
      <c r="B1820" s="470" t="s">
        <v>1194</v>
      </c>
      <c r="C1820" s="470"/>
      <c r="D1820" s="487" t="s">
        <v>373</v>
      </c>
      <c r="E1820" s="487"/>
      <c r="F1820" s="487"/>
      <c r="G1820" s="487"/>
      <c r="H1820" s="108" t="s">
        <v>55</v>
      </c>
      <c r="I1820" s="472">
        <v>1</v>
      </c>
      <c r="J1820" s="472"/>
      <c r="K1820" s="473">
        <v>0</v>
      </c>
      <c r="L1820" s="473"/>
      <c r="M1820" s="473"/>
      <c r="N1820" s="473"/>
      <c r="O1820" s="472">
        <v>0</v>
      </c>
      <c r="P1820" s="472"/>
    </row>
    <row r="1821" spans="2:16" ht="8.25" customHeight="1" x14ac:dyDescent="0.25">
      <c r="D1821" s="487"/>
      <c r="E1821" s="487"/>
      <c r="F1821" s="487"/>
      <c r="G1821" s="487"/>
      <c r="K1821" s="431"/>
      <c r="L1821" s="431"/>
      <c r="M1821" s="431"/>
      <c r="N1821" s="431"/>
    </row>
    <row r="1822" spans="2:16" ht="3" customHeight="1" x14ac:dyDescent="0.25">
      <c r="K1822" s="431"/>
      <c r="L1822" s="431"/>
      <c r="M1822" s="431"/>
      <c r="N1822" s="431"/>
    </row>
    <row r="1823" spans="2:16" ht="10.5" customHeight="1" x14ac:dyDescent="0.25">
      <c r="B1823" s="491" t="s">
        <v>1195</v>
      </c>
      <c r="C1823" s="491"/>
      <c r="D1823" s="492" t="s">
        <v>380</v>
      </c>
      <c r="E1823" s="492"/>
      <c r="F1823" s="492"/>
      <c r="G1823" s="492"/>
      <c r="K1823" s="431"/>
      <c r="L1823" s="431"/>
      <c r="M1823" s="431"/>
      <c r="N1823" s="431"/>
      <c r="O1823" s="493">
        <v>0</v>
      </c>
      <c r="P1823" s="493"/>
    </row>
    <row r="1824" spans="2:16" ht="3" customHeight="1" x14ac:dyDescent="0.25">
      <c r="K1824" s="431"/>
      <c r="L1824" s="431"/>
      <c r="M1824" s="431"/>
      <c r="N1824" s="431"/>
    </row>
    <row r="1825" spans="2:16" ht="10.5" customHeight="1" x14ac:dyDescent="0.25">
      <c r="B1825" s="470" t="s">
        <v>1196</v>
      </c>
      <c r="C1825" s="470"/>
      <c r="D1825" s="487" t="s">
        <v>367</v>
      </c>
      <c r="E1825" s="487"/>
      <c r="F1825" s="487"/>
      <c r="G1825" s="487"/>
      <c r="H1825" s="108" t="s">
        <v>211</v>
      </c>
      <c r="I1825" s="472">
        <v>16</v>
      </c>
      <c r="J1825" s="472"/>
      <c r="K1825" s="473">
        <v>0</v>
      </c>
      <c r="L1825" s="473"/>
      <c r="M1825" s="473"/>
      <c r="N1825" s="473"/>
      <c r="O1825" s="472">
        <v>0</v>
      </c>
      <c r="P1825" s="472"/>
    </row>
    <row r="1826" spans="2:16" ht="8.25" customHeight="1" x14ac:dyDescent="0.25">
      <c r="D1826" s="487"/>
      <c r="E1826" s="487"/>
      <c r="F1826" s="487"/>
      <c r="G1826" s="487"/>
      <c r="K1826" s="431"/>
      <c r="L1826" s="431"/>
      <c r="M1826" s="431"/>
      <c r="N1826" s="431"/>
    </row>
    <row r="1827" spans="2:16" ht="3" customHeight="1" x14ac:dyDescent="0.25">
      <c r="K1827" s="431"/>
      <c r="L1827" s="431"/>
      <c r="M1827" s="431"/>
      <c r="N1827" s="431"/>
    </row>
    <row r="1828" spans="2:16" ht="10.5" customHeight="1" x14ac:dyDescent="0.25">
      <c r="B1828" s="470" t="s">
        <v>1197</v>
      </c>
      <c r="C1828" s="470"/>
      <c r="D1828" s="471" t="s">
        <v>308</v>
      </c>
      <c r="E1828" s="471"/>
      <c r="F1828" s="471"/>
      <c r="G1828" s="471"/>
      <c r="H1828" s="108" t="s">
        <v>211</v>
      </c>
      <c r="I1828" s="472">
        <v>16</v>
      </c>
      <c r="J1828" s="472"/>
      <c r="K1828" s="473">
        <v>0</v>
      </c>
      <c r="L1828" s="473"/>
      <c r="M1828" s="473"/>
      <c r="N1828" s="473"/>
      <c r="O1828" s="472">
        <v>0</v>
      </c>
      <c r="P1828" s="472"/>
    </row>
    <row r="1829" spans="2:16" ht="3" customHeight="1" x14ac:dyDescent="0.25">
      <c r="K1829" s="431"/>
      <c r="L1829" s="431"/>
      <c r="M1829" s="431"/>
      <c r="N1829" s="431"/>
    </row>
    <row r="1830" spans="2:16" ht="10.5" customHeight="1" x14ac:dyDescent="0.25">
      <c r="B1830" s="470" t="s">
        <v>1198</v>
      </c>
      <c r="C1830" s="470"/>
      <c r="D1830" s="471" t="s">
        <v>356</v>
      </c>
      <c r="E1830" s="471"/>
      <c r="F1830" s="471"/>
      <c r="G1830" s="471"/>
      <c r="H1830" s="108" t="s">
        <v>211</v>
      </c>
      <c r="I1830" s="472">
        <v>16</v>
      </c>
      <c r="J1830" s="472"/>
      <c r="K1830" s="473">
        <v>0</v>
      </c>
      <c r="L1830" s="473"/>
      <c r="M1830" s="473"/>
      <c r="N1830" s="473"/>
      <c r="O1830" s="472">
        <v>0</v>
      </c>
      <c r="P1830" s="472"/>
    </row>
    <row r="1831" spans="2:16" ht="3" customHeight="1" x14ac:dyDescent="0.25">
      <c r="K1831" s="431"/>
      <c r="L1831" s="431"/>
      <c r="M1831" s="431"/>
      <c r="N1831" s="431"/>
    </row>
    <row r="1832" spans="2:16" ht="10.5" customHeight="1" x14ac:dyDescent="0.25">
      <c r="B1832" s="470" t="s">
        <v>1199</v>
      </c>
      <c r="C1832" s="470"/>
      <c r="D1832" s="487" t="s">
        <v>358</v>
      </c>
      <c r="E1832" s="487"/>
      <c r="F1832" s="487"/>
      <c r="G1832" s="487"/>
      <c r="H1832" s="108" t="s">
        <v>55</v>
      </c>
      <c r="I1832" s="472">
        <v>2</v>
      </c>
      <c r="J1832" s="472"/>
      <c r="K1832" s="473">
        <v>0</v>
      </c>
      <c r="L1832" s="473"/>
      <c r="M1832" s="473"/>
      <c r="N1832" s="473"/>
      <c r="O1832" s="472">
        <v>0</v>
      </c>
      <c r="P1832" s="472"/>
    </row>
    <row r="1833" spans="2:16" ht="8.25" customHeight="1" x14ac:dyDescent="0.25">
      <c r="D1833" s="487"/>
      <c r="E1833" s="487"/>
      <c r="F1833" s="487"/>
      <c r="G1833" s="487"/>
      <c r="K1833" s="431"/>
      <c r="L1833" s="431"/>
      <c r="M1833" s="431"/>
      <c r="N1833" s="431"/>
    </row>
    <row r="1834" spans="2:16" ht="3" customHeight="1" x14ac:dyDescent="0.25">
      <c r="K1834" s="431"/>
      <c r="L1834" s="431"/>
      <c r="M1834" s="431"/>
      <c r="N1834" s="431"/>
    </row>
    <row r="1835" spans="2:16" ht="10.5" customHeight="1" x14ac:dyDescent="0.25">
      <c r="B1835" s="470" t="s">
        <v>1200</v>
      </c>
      <c r="C1835" s="470"/>
      <c r="D1835" s="471" t="s">
        <v>375</v>
      </c>
      <c r="E1835" s="471"/>
      <c r="F1835" s="471"/>
      <c r="G1835" s="471"/>
      <c r="H1835" s="108" t="s">
        <v>55</v>
      </c>
      <c r="I1835" s="472">
        <v>2</v>
      </c>
      <c r="J1835" s="472"/>
      <c r="K1835" s="473">
        <v>0</v>
      </c>
      <c r="L1835" s="473"/>
      <c r="M1835" s="473"/>
      <c r="N1835" s="473"/>
      <c r="O1835" s="472">
        <v>0</v>
      </c>
      <c r="P1835" s="472"/>
    </row>
    <row r="1836" spans="2:16" ht="3" customHeight="1" x14ac:dyDescent="0.25">
      <c r="K1836" s="431"/>
      <c r="L1836" s="431"/>
      <c r="M1836" s="431"/>
      <c r="N1836" s="431"/>
    </row>
    <row r="1837" spans="2:16" ht="10.5" customHeight="1" x14ac:dyDescent="0.25">
      <c r="B1837" s="470" t="s">
        <v>1201</v>
      </c>
      <c r="C1837" s="470"/>
      <c r="D1837" s="471" t="s">
        <v>387</v>
      </c>
      <c r="E1837" s="471"/>
      <c r="F1837" s="471"/>
      <c r="G1837" s="471"/>
      <c r="H1837" s="108" t="s">
        <v>211</v>
      </c>
      <c r="I1837" s="472">
        <v>12</v>
      </c>
      <c r="J1837" s="472"/>
      <c r="K1837" s="473">
        <v>0</v>
      </c>
      <c r="L1837" s="473"/>
      <c r="M1837" s="473"/>
      <c r="N1837" s="473"/>
      <c r="O1837" s="472">
        <v>0</v>
      </c>
      <c r="P1837" s="472"/>
    </row>
    <row r="1838" spans="2:16" ht="3" customHeight="1" x14ac:dyDescent="0.25">
      <c r="K1838" s="431"/>
      <c r="L1838" s="431"/>
      <c r="M1838" s="431"/>
      <c r="N1838" s="431"/>
    </row>
    <row r="1839" spans="2:16" ht="10.5" customHeight="1" x14ac:dyDescent="0.25">
      <c r="B1839" s="491" t="s">
        <v>1202</v>
      </c>
      <c r="C1839" s="491"/>
      <c r="D1839" s="492" t="s">
        <v>389</v>
      </c>
      <c r="E1839" s="492"/>
      <c r="F1839" s="492"/>
      <c r="G1839" s="492"/>
      <c r="K1839" s="431"/>
      <c r="L1839" s="431"/>
      <c r="M1839" s="431"/>
      <c r="N1839" s="431"/>
      <c r="O1839" s="493">
        <v>0</v>
      </c>
      <c r="P1839" s="493"/>
    </row>
    <row r="1840" spans="2:16" ht="3" customHeight="1" x14ac:dyDescent="0.25">
      <c r="K1840" s="431"/>
      <c r="L1840" s="431"/>
      <c r="M1840" s="431"/>
      <c r="N1840" s="431"/>
    </row>
    <row r="1841" spans="2:16" ht="10.5" customHeight="1" x14ac:dyDescent="0.25">
      <c r="B1841" s="470" t="s">
        <v>1203</v>
      </c>
      <c r="C1841" s="470"/>
      <c r="D1841" s="487" t="s">
        <v>367</v>
      </c>
      <c r="E1841" s="487"/>
      <c r="F1841" s="487"/>
      <c r="G1841" s="487"/>
      <c r="H1841" s="108" t="s">
        <v>211</v>
      </c>
      <c r="I1841" s="472">
        <v>10.4</v>
      </c>
      <c r="J1841" s="472"/>
      <c r="K1841" s="473">
        <v>0</v>
      </c>
      <c r="L1841" s="473"/>
      <c r="M1841" s="473"/>
      <c r="N1841" s="473"/>
      <c r="O1841" s="472">
        <v>0</v>
      </c>
      <c r="P1841" s="472"/>
    </row>
    <row r="1842" spans="2:16" ht="8.25" customHeight="1" x14ac:dyDescent="0.25">
      <c r="D1842" s="487"/>
      <c r="E1842" s="487"/>
      <c r="F1842" s="487"/>
      <c r="G1842" s="487"/>
      <c r="K1842" s="431"/>
      <c r="L1842" s="431"/>
      <c r="M1842" s="431"/>
      <c r="N1842" s="431"/>
    </row>
    <row r="1843" spans="2:16" ht="3" customHeight="1" x14ac:dyDescent="0.25">
      <c r="K1843" s="431"/>
      <c r="L1843" s="431"/>
      <c r="M1843" s="431"/>
      <c r="N1843" s="431"/>
    </row>
    <row r="1844" spans="2:16" ht="10.5" customHeight="1" x14ac:dyDescent="0.25">
      <c r="B1844" s="470" t="s">
        <v>1204</v>
      </c>
      <c r="C1844" s="470"/>
      <c r="D1844" s="487" t="s">
        <v>392</v>
      </c>
      <c r="E1844" s="487"/>
      <c r="F1844" s="487"/>
      <c r="G1844" s="487"/>
      <c r="H1844" s="108" t="s">
        <v>211</v>
      </c>
      <c r="I1844" s="472">
        <v>10.4</v>
      </c>
      <c r="J1844" s="472"/>
      <c r="K1844" s="473">
        <v>0</v>
      </c>
      <c r="L1844" s="473"/>
      <c r="M1844" s="473"/>
      <c r="N1844" s="473"/>
      <c r="O1844" s="472">
        <v>0</v>
      </c>
      <c r="P1844" s="472"/>
    </row>
    <row r="1845" spans="2:16" ht="8.25" customHeight="1" x14ac:dyDescent="0.25">
      <c r="D1845" s="487"/>
      <c r="E1845" s="487"/>
      <c r="F1845" s="487"/>
      <c r="G1845" s="487"/>
      <c r="K1845" s="430"/>
      <c r="L1845" s="430"/>
      <c r="M1845" s="430"/>
      <c r="N1845" s="430"/>
    </row>
    <row r="1846" spans="2:16" ht="3" customHeight="1" x14ac:dyDescent="0.25">
      <c r="K1846" s="431"/>
      <c r="L1846" s="431"/>
      <c r="M1846" s="431"/>
      <c r="N1846" s="431"/>
    </row>
    <row r="1847" spans="2:16" ht="10.5" customHeight="1" x14ac:dyDescent="0.25">
      <c r="B1847" s="470" t="s">
        <v>1205</v>
      </c>
      <c r="C1847" s="470"/>
      <c r="D1847" s="471" t="s">
        <v>356</v>
      </c>
      <c r="E1847" s="471"/>
      <c r="F1847" s="471"/>
      <c r="G1847" s="471"/>
      <c r="H1847" s="108" t="s">
        <v>211</v>
      </c>
      <c r="I1847" s="472">
        <v>10.4</v>
      </c>
      <c r="J1847" s="472"/>
      <c r="K1847" s="473">
        <v>0</v>
      </c>
      <c r="L1847" s="473"/>
      <c r="M1847" s="473"/>
      <c r="N1847" s="473"/>
      <c r="O1847" s="472">
        <v>0</v>
      </c>
      <c r="P1847" s="472"/>
    </row>
    <row r="1848" spans="2:16" ht="3" customHeight="1" x14ac:dyDescent="0.25">
      <c r="K1848" s="431"/>
      <c r="L1848" s="431"/>
      <c r="M1848" s="431"/>
      <c r="N1848" s="431"/>
    </row>
    <row r="1849" spans="2:16" ht="10.5" customHeight="1" x14ac:dyDescent="0.25">
      <c r="B1849" s="470" t="s">
        <v>1206</v>
      </c>
      <c r="C1849" s="470"/>
      <c r="D1849" s="471" t="s">
        <v>375</v>
      </c>
      <c r="E1849" s="471"/>
      <c r="F1849" s="471"/>
      <c r="G1849" s="471"/>
      <c r="H1849" s="108" t="s">
        <v>55</v>
      </c>
      <c r="I1849" s="472">
        <v>1</v>
      </c>
      <c r="J1849" s="472"/>
      <c r="K1849" s="473">
        <v>0</v>
      </c>
      <c r="L1849" s="473"/>
      <c r="M1849" s="473"/>
      <c r="N1849" s="473"/>
      <c r="O1849" s="472">
        <v>0</v>
      </c>
      <c r="P1849" s="472"/>
    </row>
    <row r="1850" spans="2:16" ht="3" customHeight="1" x14ac:dyDescent="0.25">
      <c r="K1850" s="431"/>
      <c r="L1850" s="431"/>
      <c r="M1850" s="431"/>
      <c r="N1850" s="431"/>
    </row>
    <row r="1851" spans="2:16" ht="10.5" customHeight="1" x14ac:dyDescent="0.25">
      <c r="B1851" s="470" t="s">
        <v>1207</v>
      </c>
      <c r="C1851" s="470"/>
      <c r="D1851" s="487" t="s">
        <v>358</v>
      </c>
      <c r="E1851" s="487"/>
      <c r="F1851" s="487"/>
      <c r="G1851" s="487"/>
      <c r="H1851" s="108" t="s">
        <v>55</v>
      </c>
      <c r="I1851" s="472">
        <v>1</v>
      </c>
      <c r="J1851" s="472"/>
      <c r="K1851" s="473">
        <v>0</v>
      </c>
      <c r="L1851" s="473"/>
      <c r="M1851" s="473"/>
      <c r="N1851" s="473"/>
      <c r="O1851" s="472">
        <v>0</v>
      </c>
      <c r="P1851" s="472"/>
    </row>
    <row r="1852" spans="2:16" ht="8.25" customHeight="1" x14ac:dyDescent="0.25">
      <c r="D1852" s="487"/>
      <c r="E1852" s="487"/>
      <c r="F1852" s="487"/>
      <c r="G1852" s="487"/>
      <c r="K1852" s="430"/>
      <c r="L1852" s="430"/>
      <c r="M1852" s="430"/>
      <c r="N1852" s="430"/>
    </row>
    <row r="1853" spans="2:16" ht="3" customHeight="1" x14ac:dyDescent="0.25">
      <c r="K1853" s="430"/>
      <c r="L1853" s="430"/>
      <c r="M1853" s="430"/>
      <c r="N1853" s="430"/>
    </row>
    <row r="1854" spans="2:16" ht="10.5" customHeight="1" x14ac:dyDescent="0.25">
      <c r="B1854" s="491" t="s">
        <v>1208</v>
      </c>
      <c r="C1854" s="491"/>
      <c r="D1854" s="492" t="s">
        <v>397</v>
      </c>
      <c r="E1854" s="492"/>
      <c r="F1854" s="492"/>
      <c r="G1854" s="492"/>
      <c r="K1854" s="430"/>
      <c r="L1854" s="430"/>
      <c r="M1854" s="430"/>
      <c r="N1854" s="430"/>
      <c r="O1854" s="493">
        <v>0</v>
      </c>
      <c r="P1854" s="493"/>
    </row>
    <row r="1855" spans="2:16" ht="3" customHeight="1" x14ac:dyDescent="0.25">
      <c r="K1855" s="431"/>
      <c r="L1855" s="431"/>
      <c r="M1855" s="431"/>
      <c r="N1855" s="431"/>
    </row>
    <row r="1856" spans="2:16" ht="10.5" customHeight="1" x14ac:dyDescent="0.25">
      <c r="B1856" s="470" t="s">
        <v>1209</v>
      </c>
      <c r="C1856" s="470"/>
      <c r="D1856" s="487" t="s">
        <v>367</v>
      </c>
      <c r="E1856" s="487"/>
      <c r="F1856" s="487"/>
      <c r="G1856" s="487"/>
      <c r="H1856" s="108" t="s">
        <v>211</v>
      </c>
      <c r="I1856" s="472">
        <v>180</v>
      </c>
      <c r="J1856" s="472"/>
      <c r="K1856" s="473">
        <v>0</v>
      </c>
      <c r="L1856" s="473"/>
      <c r="M1856" s="473"/>
      <c r="N1856" s="473"/>
      <c r="O1856" s="472">
        <v>0</v>
      </c>
      <c r="P1856" s="472"/>
    </row>
    <row r="1857" spans="2:16" ht="8.25" customHeight="1" x14ac:dyDescent="0.25">
      <c r="D1857" s="487"/>
      <c r="E1857" s="487"/>
      <c r="F1857" s="487"/>
      <c r="G1857" s="487"/>
      <c r="K1857" s="430"/>
      <c r="L1857" s="430"/>
      <c r="M1857" s="430"/>
      <c r="N1857" s="430"/>
    </row>
    <row r="1858" spans="2:16" ht="3" customHeight="1" x14ac:dyDescent="0.25">
      <c r="K1858" s="431"/>
      <c r="L1858" s="431"/>
      <c r="M1858" s="431"/>
      <c r="N1858" s="431"/>
    </row>
    <row r="1859" spans="2:16" ht="10.5" customHeight="1" x14ac:dyDescent="0.25">
      <c r="B1859" s="470" t="s">
        <v>1210</v>
      </c>
      <c r="C1859" s="470"/>
      <c r="D1859" s="471" t="s">
        <v>308</v>
      </c>
      <c r="E1859" s="471"/>
      <c r="F1859" s="471"/>
      <c r="G1859" s="471"/>
      <c r="H1859" s="108" t="s">
        <v>211</v>
      </c>
      <c r="I1859" s="472">
        <v>35</v>
      </c>
      <c r="J1859" s="472"/>
      <c r="K1859" s="473">
        <v>0</v>
      </c>
      <c r="L1859" s="473"/>
      <c r="M1859" s="473"/>
      <c r="N1859" s="473"/>
      <c r="O1859" s="472">
        <v>0</v>
      </c>
      <c r="P1859" s="472"/>
    </row>
    <row r="1860" spans="2:16" ht="3" customHeight="1" x14ac:dyDescent="0.25">
      <c r="K1860" s="431"/>
      <c r="L1860" s="431"/>
      <c r="M1860" s="431"/>
      <c r="N1860" s="431"/>
    </row>
    <row r="1861" spans="2:16" ht="10.5" customHeight="1" x14ac:dyDescent="0.25">
      <c r="B1861" s="470" t="s">
        <v>1211</v>
      </c>
      <c r="C1861" s="470"/>
      <c r="D1861" s="471" t="s">
        <v>356</v>
      </c>
      <c r="E1861" s="471"/>
      <c r="F1861" s="471"/>
      <c r="G1861" s="471"/>
      <c r="H1861" s="108" t="s">
        <v>211</v>
      </c>
      <c r="I1861" s="472">
        <v>0.5</v>
      </c>
      <c r="J1861" s="472"/>
      <c r="K1861" s="473">
        <v>0</v>
      </c>
      <c r="L1861" s="473"/>
      <c r="M1861" s="473"/>
      <c r="N1861" s="473"/>
      <c r="O1861" s="472">
        <v>0</v>
      </c>
      <c r="P1861" s="472"/>
    </row>
    <row r="1862" spans="2:16" ht="3" customHeight="1" x14ac:dyDescent="0.25">
      <c r="K1862" s="431"/>
      <c r="L1862" s="431"/>
      <c r="M1862" s="431"/>
      <c r="N1862" s="431"/>
    </row>
    <row r="1863" spans="2:16" ht="10.5" customHeight="1" x14ac:dyDescent="0.25">
      <c r="B1863" s="470" t="s">
        <v>1212</v>
      </c>
      <c r="C1863" s="470"/>
      <c r="D1863" s="471" t="s">
        <v>375</v>
      </c>
      <c r="E1863" s="471"/>
      <c r="F1863" s="471"/>
      <c r="G1863" s="471"/>
      <c r="H1863" s="108" t="s">
        <v>55</v>
      </c>
      <c r="I1863" s="472">
        <v>4</v>
      </c>
      <c r="J1863" s="472"/>
      <c r="K1863" s="473">
        <v>0</v>
      </c>
      <c r="L1863" s="473"/>
      <c r="M1863" s="473"/>
      <c r="N1863" s="473"/>
      <c r="O1863" s="472">
        <v>0</v>
      </c>
      <c r="P1863" s="472"/>
    </row>
    <row r="1864" spans="2:16" ht="3" customHeight="1" x14ac:dyDescent="0.25">
      <c r="K1864" s="431"/>
      <c r="L1864" s="431"/>
      <c r="M1864" s="431"/>
      <c r="N1864" s="431"/>
    </row>
    <row r="1865" spans="2:16" ht="10.5" customHeight="1" x14ac:dyDescent="0.25">
      <c r="B1865" s="470" t="s">
        <v>1213</v>
      </c>
      <c r="C1865" s="470"/>
      <c r="D1865" s="471" t="s">
        <v>403</v>
      </c>
      <c r="E1865" s="471"/>
      <c r="F1865" s="471"/>
      <c r="G1865" s="471"/>
      <c r="H1865" s="108" t="s">
        <v>55</v>
      </c>
      <c r="I1865" s="472">
        <v>1</v>
      </c>
      <c r="J1865" s="472"/>
      <c r="K1865" s="473">
        <v>0</v>
      </c>
      <c r="L1865" s="473"/>
      <c r="M1865" s="473"/>
      <c r="N1865" s="473"/>
      <c r="O1865" s="472">
        <v>0</v>
      </c>
      <c r="P1865" s="472"/>
    </row>
    <row r="1866" spans="2:16" ht="3" customHeight="1" x14ac:dyDescent="0.25">
      <c r="K1866" s="431"/>
      <c r="L1866" s="431"/>
      <c r="M1866" s="431"/>
      <c r="N1866" s="431"/>
    </row>
    <row r="1867" spans="2:16" ht="10.5" customHeight="1" x14ac:dyDescent="0.25">
      <c r="B1867" s="470" t="s">
        <v>1214</v>
      </c>
      <c r="C1867" s="470"/>
      <c r="D1867" s="471" t="s">
        <v>405</v>
      </c>
      <c r="E1867" s="471"/>
      <c r="F1867" s="471"/>
      <c r="G1867" s="471"/>
      <c r="H1867" s="108" t="s">
        <v>55</v>
      </c>
      <c r="I1867" s="472">
        <v>1</v>
      </c>
      <c r="J1867" s="472"/>
      <c r="K1867" s="473">
        <v>0</v>
      </c>
      <c r="L1867" s="473"/>
      <c r="M1867" s="473"/>
      <c r="N1867" s="473"/>
      <c r="O1867" s="472">
        <v>0</v>
      </c>
      <c r="P1867" s="472"/>
    </row>
    <row r="1868" spans="2:16" ht="3" customHeight="1" x14ac:dyDescent="0.25">
      <c r="K1868" s="431"/>
      <c r="L1868" s="431"/>
      <c r="M1868" s="431"/>
      <c r="N1868" s="431"/>
    </row>
    <row r="1869" spans="2:16" ht="10.5" customHeight="1" x14ac:dyDescent="0.25">
      <c r="B1869" s="470" t="s">
        <v>1215</v>
      </c>
      <c r="C1869" s="470"/>
      <c r="D1869" s="471" t="s">
        <v>407</v>
      </c>
      <c r="E1869" s="471"/>
      <c r="F1869" s="471"/>
      <c r="G1869" s="471"/>
      <c r="H1869" s="108" t="s">
        <v>55</v>
      </c>
      <c r="I1869" s="472">
        <v>1</v>
      </c>
      <c r="J1869" s="472"/>
      <c r="K1869" s="473">
        <v>0</v>
      </c>
      <c r="L1869" s="473"/>
      <c r="M1869" s="473"/>
      <c r="N1869" s="473"/>
      <c r="O1869" s="472">
        <v>0</v>
      </c>
      <c r="P1869" s="472"/>
    </row>
    <row r="1870" spans="2:16" ht="3" customHeight="1" x14ac:dyDescent="0.25">
      <c r="K1870" s="431"/>
      <c r="L1870" s="431"/>
      <c r="M1870" s="431"/>
      <c r="N1870" s="431"/>
    </row>
    <row r="1871" spans="2:16" ht="10.5" customHeight="1" x14ac:dyDescent="0.25">
      <c r="B1871" s="484" t="s">
        <v>1216</v>
      </c>
      <c r="C1871" s="484"/>
      <c r="D1871" s="485" t="s">
        <v>409</v>
      </c>
      <c r="E1871" s="485"/>
      <c r="F1871" s="485"/>
      <c r="G1871" s="485"/>
      <c r="K1871" s="430"/>
      <c r="L1871" s="430"/>
      <c r="M1871" s="430"/>
      <c r="N1871" s="430"/>
      <c r="O1871" s="486">
        <v>0</v>
      </c>
      <c r="P1871" s="486"/>
    </row>
    <row r="1872" spans="2:16" ht="3" customHeight="1" x14ac:dyDescent="0.25">
      <c r="K1872" s="430"/>
      <c r="L1872" s="430"/>
      <c r="M1872" s="430"/>
      <c r="N1872" s="430"/>
    </row>
    <row r="1873" spans="2:16" ht="10.5" customHeight="1" x14ac:dyDescent="0.25">
      <c r="B1873" s="491" t="s">
        <v>1217</v>
      </c>
      <c r="C1873" s="491"/>
      <c r="D1873" s="492" t="s">
        <v>411</v>
      </c>
      <c r="E1873" s="492"/>
      <c r="F1873" s="492"/>
      <c r="G1873" s="492"/>
      <c r="K1873" s="430"/>
      <c r="L1873" s="430"/>
      <c r="M1873" s="430"/>
      <c r="N1873" s="430"/>
      <c r="O1873" s="493">
        <v>0</v>
      </c>
      <c r="P1873" s="493"/>
    </row>
    <row r="1874" spans="2:16" ht="3" customHeight="1" x14ac:dyDescent="0.25">
      <c r="K1874" s="431"/>
      <c r="L1874" s="431"/>
      <c r="M1874" s="431"/>
      <c r="N1874" s="431"/>
    </row>
    <row r="1875" spans="2:16" ht="10.5" customHeight="1" x14ac:dyDescent="0.25">
      <c r="B1875" s="470" t="s">
        <v>1218</v>
      </c>
      <c r="C1875" s="470"/>
      <c r="D1875" s="487" t="s">
        <v>413</v>
      </c>
      <c r="E1875" s="487"/>
      <c r="F1875" s="487"/>
      <c r="G1875" s="487"/>
      <c r="H1875" s="108" t="s">
        <v>55</v>
      </c>
      <c r="I1875" s="472">
        <v>1</v>
      </c>
      <c r="J1875" s="472"/>
      <c r="K1875" s="473">
        <v>0</v>
      </c>
      <c r="L1875" s="473"/>
      <c r="M1875" s="473"/>
      <c r="N1875" s="473"/>
      <c r="O1875" s="472">
        <v>0</v>
      </c>
      <c r="P1875" s="472"/>
    </row>
    <row r="1876" spans="2:16" ht="8.25" customHeight="1" x14ac:dyDescent="0.25">
      <c r="D1876" s="487"/>
      <c r="E1876" s="487"/>
      <c r="F1876" s="487"/>
      <c r="G1876" s="487"/>
      <c r="K1876" s="430"/>
      <c r="L1876" s="430"/>
      <c r="M1876" s="430"/>
      <c r="N1876" s="430"/>
    </row>
    <row r="1877" spans="2:16" ht="3" customHeight="1" x14ac:dyDescent="0.25">
      <c r="K1877" s="431"/>
      <c r="L1877" s="431"/>
      <c r="M1877" s="431"/>
      <c r="N1877" s="431"/>
    </row>
    <row r="1878" spans="2:16" ht="10.5" customHeight="1" x14ac:dyDescent="0.25">
      <c r="B1878" s="470" t="s">
        <v>1219</v>
      </c>
      <c r="C1878" s="470"/>
      <c r="D1878" s="471" t="s">
        <v>415</v>
      </c>
      <c r="E1878" s="471"/>
      <c r="F1878" s="471"/>
      <c r="G1878" s="471"/>
      <c r="H1878" s="108" t="s">
        <v>211</v>
      </c>
      <c r="I1878" s="472">
        <v>8.9</v>
      </c>
      <c r="J1878" s="472"/>
      <c r="K1878" s="473">
        <v>0</v>
      </c>
      <c r="L1878" s="473"/>
      <c r="M1878" s="473"/>
      <c r="N1878" s="473"/>
      <c r="O1878" s="472">
        <v>0</v>
      </c>
      <c r="P1878" s="472"/>
    </row>
    <row r="1879" spans="2:16" ht="3" customHeight="1" x14ac:dyDescent="0.25">
      <c r="K1879" s="431"/>
      <c r="L1879" s="431"/>
      <c r="M1879" s="431"/>
      <c r="N1879" s="431"/>
    </row>
    <row r="1880" spans="2:16" ht="10.5" customHeight="1" x14ac:dyDescent="0.25">
      <c r="B1880" s="470" t="s">
        <v>1220</v>
      </c>
      <c r="C1880" s="470"/>
      <c r="D1880" s="471" t="s">
        <v>417</v>
      </c>
      <c r="E1880" s="471"/>
      <c r="F1880" s="471"/>
      <c r="G1880" s="471"/>
      <c r="H1880" s="108" t="s">
        <v>211</v>
      </c>
      <c r="I1880" s="472">
        <v>6.9</v>
      </c>
      <c r="J1880" s="472"/>
      <c r="K1880" s="473">
        <v>0</v>
      </c>
      <c r="L1880" s="473"/>
      <c r="M1880" s="473"/>
      <c r="N1880" s="473"/>
      <c r="O1880" s="472">
        <v>0</v>
      </c>
      <c r="P1880" s="472"/>
    </row>
    <row r="1881" spans="2:16" ht="3" customHeight="1" x14ac:dyDescent="0.25">
      <c r="K1881" s="431"/>
      <c r="L1881" s="431"/>
      <c r="M1881" s="431"/>
      <c r="N1881" s="431"/>
    </row>
    <row r="1882" spans="2:16" ht="10.5" customHeight="1" x14ac:dyDescent="0.25">
      <c r="B1882" s="470" t="s">
        <v>1221</v>
      </c>
      <c r="C1882" s="470"/>
      <c r="D1882" s="471" t="s">
        <v>419</v>
      </c>
      <c r="E1882" s="471"/>
      <c r="F1882" s="471"/>
      <c r="G1882" s="471"/>
      <c r="H1882" s="108" t="s">
        <v>211</v>
      </c>
      <c r="I1882" s="472">
        <v>6.9</v>
      </c>
      <c r="J1882" s="472"/>
      <c r="K1882" s="473">
        <v>0</v>
      </c>
      <c r="L1882" s="473"/>
      <c r="M1882" s="473"/>
      <c r="N1882" s="473"/>
      <c r="O1882" s="472">
        <v>0</v>
      </c>
      <c r="P1882" s="472"/>
    </row>
    <row r="1883" spans="2:16" ht="3" customHeight="1" x14ac:dyDescent="0.25">
      <c r="K1883" s="431"/>
      <c r="L1883" s="431"/>
      <c r="M1883" s="431"/>
      <c r="N1883" s="431"/>
    </row>
    <row r="1884" spans="2:16" ht="10.5" customHeight="1" x14ac:dyDescent="0.25">
      <c r="B1884" s="470" t="s">
        <v>1222</v>
      </c>
      <c r="C1884" s="470"/>
      <c r="D1884" s="471" t="s">
        <v>269</v>
      </c>
      <c r="E1884" s="471"/>
      <c r="F1884" s="471"/>
      <c r="G1884" s="471"/>
      <c r="H1884" s="108" t="s">
        <v>211</v>
      </c>
      <c r="I1884" s="472">
        <v>6.9</v>
      </c>
      <c r="J1884" s="472"/>
      <c r="K1884" s="473">
        <v>0</v>
      </c>
      <c r="L1884" s="473"/>
      <c r="M1884" s="473"/>
      <c r="N1884" s="473"/>
      <c r="O1884" s="472">
        <v>0</v>
      </c>
      <c r="P1884" s="472"/>
    </row>
    <row r="1885" spans="2:16" ht="3" customHeight="1" x14ac:dyDescent="0.25">
      <c r="K1885" s="431"/>
      <c r="L1885" s="431"/>
      <c r="M1885" s="431"/>
      <c r="N1885" s="431"/>
    </row>
    <row r="1886" spans="2:16" ht="10.5" customHeight="1" x14ac:dyDescent="0.25">
      <c r="B1886" s="470" t="s">
        <v>1223</v>
      </c>
      <c r="C1886" s="470"/>
      <c r="D1886" s="471" t="s">
        <v>422</v>
      </c>
      <c r="E1886" s="471"/>
      <c r="F1886" s="471"/>
      <c r="G1886" s="471"/>
      <c r="H1886" s="108" t="s">
        <v>211</v>
      </c>
      <c r="I1886" s="472">
        <v>6.9</v>
      </c>
      <c r="J1886" s="472"/>
      <c r="K1886" s="473">
        <v>0</v>
      </c>
      <c r="L1886" s="473"/>
      <c r="M1886" s="473"/>
      <c r="N1886" s="473"/>
      <c r="O1886" s="472">
        <v>0</v>
      </c>
      <c r="P1886" s="472"/>
    </row>
    <row r="1887" spans="2:16" ht="3" customHeight="1" x14ac:dyDescent="0.25">
      <c r="K1887" s="431"/>
      <c r="L1887" s="431"/>
      <c r="M1887" s="431"/>
      <c r="N1887" s="431"/>
    </row>
    <row r="1888" spans="2:16" ht="10.5" customHeight="1" x14ac:dyDescent="0.25">
      <c r="B1888" s="470" t="s">
        <v>1224</v>
      </c>
      <c r="C1888" s="470"/>
      <c r="D1888" s="471" t="s">
        <v>424</v>
      </c>
      <c r="E1888" s="471"/>
      <c r="F1888" s="471"/>
      <c r="G1888" s="471"/>
      <c r="H1888" s="108" t="s">
        <v>211</v>
      </c>
      <c r="I1888" s="472">
        <v>6.9</v>
      </c>
      <c r="J1888" s="472"/>
      <c r="K1888" s="473">
        <v>0</v>
      </c>
      <c r="L1888" s="473"/>
      <c r="M1888" s="473"/>
      <c r="N1888" s="473"/>
      <c r="O1888" s="472">
        <v>0</v>
      </c>
      <c r="P1888" s="472"/>
    </row>
    <row r="1889" spans="2:16" ht="10.5" customHeight="1" x14ac:dyDescent="0.25">
      <c r="B1889" s="470" t="s">
        <v>1225</v>
      </c>
      <c r="C1889" s="470"/>
      <c r="D1889" s="471" t="s">
        <v>265</v>
      </c>
      <c r="E1889" s="471"/>
      <c r="F1889" s="471"/>
      <c r="G1889" s="471"/>
      <c r="H1889" s="108" t="s">
        <v>211</v>
      </c>
      <c r="I1889" s="472">
        <v>6.9</v>
      </c>
      <c r="J1889" s="472"/>
      <c r="K1889" s="473">
        <v>0</v>
      </c>
      <c r="L1889" s="473"/>
      <c r="M1889" s="473"/>
      <c r="N1889" s="473"/>
      <c r="O1889" s="472">
        <v>0</v>
      </c>
      <c r="P1889" s="472"/>
    </row>
    <row r="1890" spans="2:16" ht="3" customHeight="1" x14ac:dyDescent="0.25">
      <c r="K1890" s="431"/>
      <c r="L1890" s="431"/>
      <c r="M1890" s="431"/>
      <c r="N1890" s="431"/>
    </row>
    <row r="1891" spans="2:16" ht="10.5" customHeight="1" x14ac:dyDescent="0.25">
      <c r="B1891" s="491" t="s">
        <v>1226</v>
      </c>
      <c r="C1891" s="491"/>
      <c r="D1891" s="492" t="s">
        <v>427</v>
      </c>
      <c r="E1891" s="492"/>
      <c r="F1891" s="492"/>
      <c r="G1891" s="492"/>
      <c r="K1891" s="430"/>
      <c r="L1891" s="430"/>
      <c r="M1891" s="430"/>
      <c r="N1891" s="430"/>
      <c r="O1891" s="493">
        <v>0</v>
      </c>
      <c r="P1891" s="493"/>
    </row>
    <row r="1892" spans="2:16" ht="3" customHeight="1" x14ac:dyDescent="0.25">
      <c r="K1892" s="431"/>
      <c r="L1892" s="431"/>
      <c r="M1892" s="431"/>
      <c r="N1892" s="431"/>
    </row>
    <row r="1893" spans="2:16" ht="10.5" customHeight="1" x14ac:dyDescent="0.25">
      <c r="B1893" s="470" t="s">
        <v>1227</v>
      </c>
      <c r="C1893" s="470"/>
      <c r="D1893" s="487" t="s">
        <v>429</v>
      </c>
      <c r="E1893" s="487"/>
      <c r="F1893" s="487"/>
      <c r="G1893" s="487"/>
      <c r="H1893" s="108" t="s">
        <v>55</v>
      </c>
      <c r="I1893" s="472">
        <v>1</v>
      </c>
      <c r="J1893" s="472"/>
      <c r="K1893" s="473">
        <v>0</v>
      </c>
      <c r="L1893" s="473"/>
      <c r="M1893" s="473"/>
      <c r="N1893" s="473"/>
      <c r="O1893" s="472">
        <v>0</v>
      </c>
      <c r="P1893" s="472"/>
    </row>
    <row r="1894" spans="2:16" ht="8.25" customHeight="1" x14ac:dyDescent="0.25">
      <c r="D1894" s="487"/>
      <c r="E1894" s="487"/>
      <c r="F1894" s="487"/>
      <c r="G1894" s="487"/>
      <c r="K1894" s="431"/>
      <c r="L1894" s="431"/>
      <c r="M1894" s="431"/>
      <c r="N1894" s="431"/>
    </row>
    <row r="1895" spans="2:16" ht="3" customHeight="1" x14ac:dyDescent="0.25">
      <c r="K1895" s="431"/>
      <c r="L1895" s="431"/>
      <c r="M1895" s="431"/>
      <c r="N1895" s="431"/>
    </row>
    <row r="1896" spans="2:16" ht="10.5" customHeight="1" x14ac:dyDescent="0.25">
      <c r="B1896" s="470" t="s">
        <v>1228</v>
      </c>
      <c r="C1896" s="470"/>
      <c r="D1896" s="471" t="s">
        <v>431</v>
      </c>
      <c r="E1896" s="471"/>
      <c r="F1896" s="471"/>
      <c r="G1896" s="471"/>
      <c r="H1896" s="108" t="s">
        <v>211</v>
      </c>
      <c r="I1896" s="472">
        <v>6.5</v>
      </c>
      <c r="J1896" s="472"/>
      <c r="K1896" s="473">
        <v>0</v>
      </c>
      <c r="L1896" s="473"/>
      <c r="M1896" s="473"/>
      <c r="N1896" s="473"/>
      <c r="O1896" s="472">
        <v>0</v>
      </c>
      <c r="P1896" s="472"/>
    </row>
    <row r="1897" spans="2:16" ht="3" customHeight="1" x14ac:dyDescent="0.25">
      <c r="K1897" s="431"/>
      <c r="L1897" s="431"/>
      <c r="M1897" s="431"/>
      <c r="N1897" s="431"/>
    </row>
    <row r="1898" spans="2:16" ht="10.5" customHeight="1" x14ac:dyDescent="0.25">
      <c r="B1898" s="470" t="s">
        <v>1229</v>
      </c>
      <c r="C1898" s="470"/>
      <c r="D1898" s="471" t="s">
        <v>433</v>
      </c>
      <c r="E1898" s="471"/>
      <c r="F1898" s="471"/>
      <c r="G1898" s="471"/>
      <c r="H1898" s="108" t="s">
        <v>211</v>
      </c>
      <c r="I1898" s="472">
        <v>4.5</v>
      </c>
      <c r="J1898" s="472"/>
      <c r="K1898" s="473">
        <v>0</v>
      </c>
      <c r="L1898" s="473"/>
      <c r="M1898" s="473"/>
      <c r="N1898" s="473"/>
      <c r="O1898" s="472">
        <v>0</v>
      </c>
      <c r="P1898" s="472"/>
    </row>
    <row r="1899" spans="2:16" ht="3" customHeight="1" x14ac:dyDescent="0.25">
      <c r="K1899" s="431"/>
      <c r="L1899" s="431"/>
      <c r="M1899" s="431"/>
      <c r="N1899" s="431"/>
    </row>
    <row r="1900" spans="2:16" ht="10.5" customHeight="1" x14ac:dyDescent="0.25">
      <c r="B1900" s="470" t="s">
        <v>1230</v>
      </c>
      <c r="C1900" s="470"/>
      <c r="D1900" s="471" t="s">
        <v>419</v>
      </c>
      <c r="E1900" s="471"/>
      <c r="F1900" s="471"/>
      <c r="G1900" s="471"/>
      <c r="H1900" s="108" t="s">
        <v>211</v>
      </c>
      <c r="I1900" s="472">
        <v>4.5</v>
      </c>
      <c r="J1900" s="472"/>
      <c r="K1900" s="473">
        <v>0</v>
      </c>
      <c r="L1900" s="473"/>
      <c r="M1900" s="473"/>
      <c r="N1900" s="473"/>
      <c r="O1900" s="472">
        <v>0</v>
      </c>
      <c r="P1900" s="472"/>
    </row>
    <row r="1901" spans="2:16" ht="3" customHeight="1" x14ac:dyDescent="0.25">
      <c r="K1901" s="431"/>
      <c r="L1901" s="431"/>
      <c r="M1901" s="431"/>
      <c r="N1901" s="431"/>
    </row>
    <row r="1902" spans="2:16" ht="10.5" customHeight="1" x14ac:dyDescent="0.25">
      <c r="B1902" s="470" t="s">
        <v>1231</v>
      </c>
      <c r="C1902" s="470"/>
      <c r="D1902" s="471" t="s">
        <v>269</v>
      </c>
      <c r="E1902" s="471"/>
      <c r="F1902" s="471"/>
      <c r="G1902" s="471"/>
      <c r="H1902" s="108" t="s">
        <v>211</v>
      </c>
      <c r="I1902" s="472">
        <v>4.5</v>
      </c>
      <c r="J1902" s="472"/>
      <c r="K1902" s="473">
        <v>0</v>
      </c>
      <c r="L1902" s="473"/>
      <c r="M1902" s="473"/>
      <c r="N1902" s="473"/>
      <c r="O1902" s="472">
        <v>0</v>
      </c>
      <c r="P1902" s="472"/>
    </row>
    <row r="1903" spans="2:16" ht="3" customHeight="1" x14ac:dyDescent="0.25">
      <c r="K1903" s="431"/>
      <c r="L1903" s="431"/>
      <c r="M1903" s="431"/>
      <c r="N1903" s="431"/>
    </row>
    <row r="1904" spans="2:16" ht="10.5" customHeight="1" x14ac:dyDescent="0.25">
      <c r="B1904" s="470" t="s">
        <v>1232</v>
      </c>
      <c r="C1904" s="470"/>
      <c r="D1904" s="471" t="s">
        <v>422</v>
      </c>
      <c r="E1904" s="471"/>
      <c r="F1904" s="471"/>
      <c r="G1904" s="471"/>
      <c r="H1904" s="108" t="s">
        <v>211</v>
      </c>
      <c r="I1904" s="472">
        <v>4.5</v>
      </c>
      <c r="J1904" s="472"/>
      <c r="K1904" s="473">
        <v>0</v>
      </c>
      <c r="L1904" s="473"/>
      <c r="M1904" s="473"/>
      <c r="N1904" s="473"/>
      <c r="O1904" s="472">
        <v>0</v>
      </c>
      <c r="P1904" s="472"/>
    </row>
    <row r="1905" spans="2:16" ht="3" customHeight="1" x14ac:dyDescent="0.25">
      <c r="K1905" s="431"/>
      <c r="L1905" s="431"/>
      <c r="M1905" s="431"/>
      <c r="N1905" s="431"/>
    </row>
    <row r="1906" spans="2:16" ht="10.5" customHeight="1" x14ac:dyDescent="0.25">
      <c r="B1906" s="470" t="s">
        <v>1233</v>
      </c>
      <c r="C1906" s="470"/>
      <c r="D1906" s="471" t="s">
        <v>424</v>
      </c>
      <c r="E1906" s="471"/>
      <c r="F1906" s="471"/>
      <c r="G1906" s="471"/>
      <c r="H1906" s="108" t="s">
        <v>211</v>
      </c>
      <c r="I1906" s="472">
        <v>4.5</v>
      </c>
      <c r="J1906" s="472"/>
      <c r="K1906" s="473">
        <v>0</v>
      </c>
      <c r="L1906" s="473"/>
      <c r="M1906" s="473"/>
      <c r="N1906" s="473"/>
      <c r="O1906" s="472">
        <v>0</v>
      </c>
      <c r="P1906" s="472"/>
    </row>
    <row r="1907" spans="2:16" ht="3" customHeight="1" x14ac:dyDescent="0.25">
      <c r="K1907" s="431"/>
      <c r="L1907" s="431"/>
      <c r="M1907" s="431"/>
      <c r="N1907" s="431"/>
    </row>
    <row r="1908" spans="2:16" ht="10.5" customHeight="1" x14ac:dyDescent="0.25">
      <c r="B1908" s="470" t="s">
        <v>1234</v>
      </c>
      <c r="C1908" s="470"/>
      <c r="D1908" s="471" t="s">
        <v>265</v>
      </c>
      <c r="E1908" s="471"/>
      <c r="F1908" s="471"/>
      <c r="G1908" s="471"/>
      <c r="H1908" s="108" t="s">
        <v>211</v>
      </c>
      <c r="I1908" s="472">
        <v>4.5</v>
      </c>
      <c r="J1908" s="472"/>
      <c r="K1908" s="473">
        <v>0</v>
      </c>
      <c r="L1908" s="473"/>
      <c r="M1908" s="473"/>
      <c r="N1908" s="473"/>
      <c r="O1908" s="472">
        <v>0</v>
      </c>
      <c r="P1908" s="472"/>
    </row>
    <row r="1909" spans="2:16" ht="3" customHeight="1" x14ac:dyDescent="0.25"/>
    <row r="1910" spans="2:16" ht="10.5" customHeight="1" x14ac:dyDescent="0.25">
      <c r="B1910" s="484" t="s">
        <v>1235</v>
      </c>
      <c r="C1910" s="484"/>
      <c r="D1910" s="485" t="s">
        <v>440</v>
      </c>
      <c r="E1910" s="485"/>
      <c r="F1910" s="485"/>
      <c r="G1910" s="485"/>
      <c r="O1910" s="486">
        <v>0</v>
      </c>
      <c r="P1910" s="486"/>
    </row>
    <row r="1911" spans="2:16" ht="3" customHeight="1" x14ac:dyDescent="0.25"/>
    <row r="1912" spans="2:16" ht="10.5" customHeight="1" x14ac:dyDescent="0.25">
      <c r="B1912" s="470" t="s">
        <v>1236</v>
      </c>
      <c r="C1912" s="470"/>
      <c r="D1912" s="471" t="s">
        <v>442</v>
      </c>
      <c r="E1912" s="471"/>
      <c r="F1912" s="471"/>
      <c r="G1912" s="471"/>
      <c r="H1912" s="108" t="s">
        <v>443</v>
      </c>
      <c r="I1912" s="472">
        <v>1</v>
      </c>
      <c r="J1912" s="472"/>
      <c r="K1912" s="473">
        <v>0</v>
      </c>
      <c r="L1912" s="473"/>
      <c r="M1912" s="473"/>
      <c r="N1912" s="473"/>
      <c r="O1912" s="472">
        <v>0</v>
      </c>
      <c r="P1912" s="472"/>
    </row>
    <row r="1913" spans="2:16" ht="3" customHeight="1" x14ac:dyDescent="0.25">
      <c r="K1913" s="431"/>
      <c r="L1913" s="431"/>
      <c r="M1913" s="431"/>
      <c r="N1913" s="431"/>
    </row>
    <row r="1914" spans="2:16" ht="10.5" customHeight="1" x14ac:dyDescent="0.25">
      <c r="B1914" s="470" t="s">
        <v>1237</v>
      </c>
      <c r="C1914" s="470"/>
      <c r="D1914" s="471" t="s">
        <v>445</v>
      </c>
      <c r="E1914" s="471"/>
      <c r="F1914" s="471"/>
      <c r="G1914" s="471"/>
      <c r="H1914" s="108" t="s">
        <v>443</v>
      </c>
      <c r="I1914" s="472">
        <v>1</v>
      </c>
      <c r="J1914" s="472"/>
      <c r="K1914" s="473">
        <v>0</v>
      </c>
      <c r="L1914" s="473"/>
      <c r="M1914" s="473"/>
      <c r="N1914" s="473"/>
      <c r="O1914" s="472">
        <v>0</v>
      </c>
      <c r="P1914" s="472"/>
    </row>
    <row r="1915" spans="2:16" ht="3" customHeight="1" x14ac:dyDescent="0.25"/>
    <row r="1916" spans="2:16" ht="10.5" customHeight="1" x14ac:dyDescent="0.25">
      <c r="D1916" s="495" t="s">
        <v>1238</v>
      </c>
      <c r="E1916" s="495"/>
      <c r="F1916" s="495"/>
      <c r="G1916" s="495"/>
      <c r="N1916" s="472">
        <v>0</v>
      </c>
      <c r="O1916" s="472"/>
      <c r="P1916" s="472"/>
    </row>
    <row r="1917" spans="2:16" ht="9.75" customHeight="1" x14ac:dyDescent="0.25"/>
    <row r="1918" spans="2:16" ht="9" customHeight="1" x14ac:dyDescent="0.25">
      <c r="D1918" s="495" t="s">
        <v>1239</v>
      </c>
      <c r="E1918" s="495"/>
      <c r="F1918" s="495"/>
      <c r="G1918" s="495"/>
      <c r="H1918" s="495"/>
      <c r="I1918" s="495"/>
      <c r="J1918" s="495"/>
      <c r="K1918" s="495"/>
      <c r="L1918" s="495"/>
      <c r="M1918" s="495"/>
      <c r="N1918" s="495"/>
      <c r="O1918" s="495"/>
      <c r="P1918" s="495"/>
    </row>
    <row r="1919" spans="2:16" ht="409.6" customHeight="1" x14ac:dyDescent="0.25"/>
    <row r="1920" spans="2:16" ht="24" customHeight="1" x14ac:dyDescent="0.25"/>
  </sheetData>
  <mergeCells count="4006">
    <mergeCell ref="D1918:P1918"/>
    <mergeCell ref="B1914:C1914"/>
    <mergeCell ref="D1914:G1914"/>
    <mergeCell ref="I1914:J1914"/>
    <mergeCell ref="K1914:N1914"/>
    <mergeCell ref="O1914:P1914"/>
    <mergeCell ref="D1916:G1916"/>
    <mergeCell ref="N1916:P1916"/>
    <mergeCell ref="B1910:C1910"/>
    <mergeCell ref="D1910:G1910"/>
    <mergeCell ref="O1910:P1910"/>
    <mergeCell ref="B1912:C1912"/>
    <mergeCell ref="D1912:G1912"/>
    <mergeCell ref="I1912:J1912"/>
    <mergeCell ref="K1912:N1912"/>
    <mergeCell ref="O1912:P1912"/>
    <mergeCell ref="B1906:C1906"/>
    <mergeCell ref="D1906:G1906"/>
    <mergeCell ref="I1906:J1906"/>
    <mergeCell ref="K1906:N1906"/>
    <mergeCell ref="O1906:P1906"/>
    <mergeCell ref="B1908:C1908"/>
    <mergeCell ref="D1908:G1908"/>
    <mergeCell ref="I1908:J1908"/>
    <mergeCell ref="K1908:N1908"/>
    <mergeCell ref="O1908:P1908"/>
    <mergeCell ref="B1902:C1902"/>
    <mergeCell ref="D1902:G1902"/>
    <mergeCell ref="I1902:J1902"/>
    <mergeCell ref="K1902:N1902"/>
    <mergeCell ref="O1902:P1902"/>
    <mergeCell ref="B1904:C1904"/>
    <mergeCell ref="D1904:G1904"/>
    <mergeCell ref="I1904:J1904"/>
    <mergeCell ref="K1904:N1904"/>
    <mergeCell ref="O1904:P1904"/>
    <mergeCell ref="B1898:C1898"/>
    <mergeCell ref="D1898:G1898"/>
    <mergeCell ref="I1898:J1898"/>
    <mergeCell ref="K1898:N1898"/>
    <mergeCell ref="O1898:P1898"/>
    <mergeCell ref="B1900:C1900"/>
    <mergeCell ref="D1900:G1900"/>
    <mergeCell ref="I1900:J1900"/>
    <mergeCell ref="K1900:N1900"/>
    <mergeCell ref="O1900:P1900"/>
    <mergeCell ref="B1893:C1893"/>
    <mergeCell ref="D1893:G1894"/>
    <mergeCell ref="I1893:J1893"/>
    <mergeCell ref="K1893:N1893"/>
    <mergeCell ref="O1893:P1893"/>
    <mergeCell ref="B1896:C1896"/>
    <mergeCell ref="D1896:G1896"/>
    <mergeCell ref="I1896:J1896"/>
    <mergeCell ref="K1896:N1896"/>
    <mergeCell ref="O1896:P1896"/>
    <mergeCell ref="B1889:C1889"/>
    <mergeCell ref="D1889:G1889"/>
    <mergeCell ref="I1889:J1889"/>
    <mergeCell ref="K1889:N1889"/>
    <mergeCell ref="O1889:P1889"/>
    <mergeCell ref="B1891:C1891"/>
    <mergeCell ref="D1891:G1891"/>
    <mergeCell ref="O1891:P1891"/>
    <mergeCell ref="B1886:C1886"/>
    <mergeCell ref="D1886:G1886"/>
    <mergeCell ref="I1886:J1886"/>
    <mergeCell ref="K1886:N1886"/>
    <mergeCell ref="O1886:P1886"/>
    <mergeCell ref="B1888:C1888"/>
    <mergeCell ref="D1888:G1888"/>
    <mergeCell ref="I1888:J1888"/>
    <mergeCell ref="K1888:N1888"/>
    <mergeCell ref="O1888:P1888"/>
    <mergeCell ref="B1882:C1882"/>
    <mergeCell ref="D1882:G1882"/>
    <mergeCell ref="I1882:J1882"/>
    <mergeCell ref="K1882:N1882"/>
    <mergeCell ref="O1882:P1882"/>
    <mergeCell ref="B1884:C1884"/>
    <mergeCell ref="D1884:G1884"/>
    <mergeCell ref="I1884:J1884"/>
    <mergeCell ref="K1884:N1884"/>
    <mergeCell ref="O1884:P1884"/>
    <mergeCell ref="B1878:C1878"/>
    <mergeCell ref="D1878:G1878"/>
    <mergeCell ref="I1878:J1878"/>
    <mergeCell ref="K1878:N1878"/>
    <mergeCell ref="O1878:P1878"/>
    <mergeCell ref="B1880:C1880"/>
    <mergeCell ref="D1880:G1880"/>
    <mergeCell ref="I1880:J1880"/>
    <mergeCell ref="K1880:N1880"/>
    <mergeCell ref="O1880:P1880"/>
    <mergeCell ref="B1873:C1873"/>
    <mergeCell ref="D1873:G1873"/>
    <mergeCell ref="O1873:P1873"/>
    <mergeCell ref="B1875:C1875"/>
    <mergeCell ref="D1875:G1876"/>
    <mergeCell ref="I1875:J1875"/>
    <mergeCell ref="K1875:N1875"/>
    <mergeCell ref="O1875:P1875"/>
    <mergeCell ref="B1869:C1869"/>
    <mergeCell ref="D1869:G1869"/>
    <mergeCell ref="I1869:J1869"/>
    <mergeCell ref="K1869:N1869"/>
    <mergeCell ref="O1869:P1869"/>
    <mergeCell ref="B1871:C1871"/>
    <mergeCell ref="D1871:G1871"/>
    <mergeCell ref="O1871:P1871"/>
    <mergeCell ref="B1865:C1865"/>
    <mergeCell ref="D1865:G1865"/>
    <mergeCell ref="I1865:J1865"/>
    <mergeCell ref="K1865:N1865"/>
    <mergeCell ref="O1865:P1865"/>
    <mergeCell ref="B1867:C1867"/>
    <mergeCell ref="D1867:G1867"/>
    <mergeCell ref="I1867:J1867"/>
    <mergeCell ref="K1867:N1867"/>
    <mergeCell ref="O1867:P1867"/>
    <mergeCell ref="B1861:C1861"/>
    <mergeCell ref="D1861:G1861"/>
    <mergeCell ref="I1861:J1861"/>
    <mergeCell ref="K1861:N1861"/>
    <mergeCell ref="O1861:P1861"/>
    <mergeCell ref="B1863:C1863"/>
    <mergeCell ref="D1863:G1863"/>
    <mergeCell ref="I1863:J1863"/>
    <mergeCell ref="K1863:N1863"/>
    <mergeCell ref="O1863:P1863"/>
    <mergeCell ref="B1856:C1856"/>
    <mergeCell ref="D1856:G1857"/>
    <mergeCell ref="I1856:J1856"/>
    <mergeCell ref="K1856:N1856"/>
    <mergeCell ref="O1856:P1856"/>
    <mergeCell ref="B1859:C1859"/>
    <mergeCell ref="D1859:G1859"/>
    <mergeCell ref="I1859:J1859"/>
    <mergeCell ref="K1859:N1859"/>
    <mergeCell ref="O1859:P1859"/>
    <mergeCell ref="B1851:C1851"/>
    <mergeCell ref="D1851:G1852"/>
    <mergeCell ref="I1851:J1851"/>
    <mergeCell ref="K1851:N1851"/>
    <mergeCell ref="O1851:P1851"/>
    <mergeCell ref="B1854:C1854"/>
    <mergeCell ref="D1854:G1854"/>
    <mergeCell ref="O1854:P1854"/>
    <mergeCell ref="B1847:C1847"/>
    <mergeCell ref="D1847:G1847"/>
    <mergeCell ref="I1847:J1847"/>
    <mergeCell ref="K1847:N1847"/>
    <mergeCell ref="O1847:P1847"/>
    <mergeCell ref="B1849:C1849"/>
    <mergeCell ref="D1849:G1849"/>
    <mergeCell ref="I1849:J1849"/>
    <mergeCell ref="K1849:N1849"/>
    <mergeCell ref="O1849:P1849"/>
    <mergeCell ref="B1841:C1841"/>
    <mergeCell ref="D1841:G1842"/>
    <mergeCell ref="I1841:J1841"/>
    <mergeCell ref="K1841:N1841"/>
    <mergeCell ref="O1841:P1841"/>
    <mergeCell ref="B1844:C1844"/>
    <mergeCell ref="D1844:G1845"/>
    <mergeCell ref="I1844:J1844"/>
    <mergeCell ref="K1844:N1844"/>
    <mergeCell ref="O1844:P1844"/>
    <mergeCell ref="B1837:C1837"/>
    <mergeCell ref="D1837:G1837"/>
    <mergeCell ref="I1837:J1837"/>
    <mergeCell ref="K1837:N1837"/>
    <mergeCell ref="O1837:P1837"/>
    <mergeCell ref="B1839:C1839"/>
    <mergeCell ref="D1839:G1839"/>
    <mergeCell ref="O1839:P1839"/>
    <mergeCell ref="B1832:C1832"/>
    <mergeCell ref="D1832:G1833"/>
    <mergeCell ref="I1832:J1832"/>
    <mergeCell ref="K1832:N1832"/>
    <mergeCell ref="O1832:P1832"/>
    <mergeCell ref="B1835:C1835"/>
    <mergeCell ref="D1835:G1835"/>
    <mergeCell ref="I1835:J1835"/>
    <mergeCell ref="K1835:N1835"/>
    <mergeCell ref="O1835:P1835"/>
    <mergeCell ref="B1828:C1828"/>
    <mergeCell ref="D1828:G1828"/>
    <mergeCell ref="I1828:J1828"/>
    <mergeCell ref="K1828:N1828"/>
    <mergeCell ref="O1828:P1828"/>
    <mergeCell ref="B1830:C1830"/>
    <mergeCell ref="D1830:G1830"/>
    <mergeCell ref="I1830:J1830"/>
    <mergeCell ref="K1830:N1830"/>
    <mergeCell ref="O1830:P1830"/>
    <mergeCell ref="B1823:C1823"/>
    <mergeCell ref="D1823:G1823"/>
    <mergeCell ref="O1823:P1823"/>
    <mergeCell ref="B1825:C1825"/>
    <mergeCell ref="D1825:G1826"/>
    <mergeCell ref="I1825:J1825"/>
    <mergeCell ref="K1825:N1825"/>
    <mergeCell ref="O1825:P1825"/>
    <mergeCell ref="B1818:C1818"/>
    <mergeCell ref="D1818:G1818"/>
    <mergeCell ref="I1818:J1818"/>
    <mergeCell ref="K1818:N1818"/>
    <mergeCell ref="O1818:P1818"/>
    <mergeCell ref="B1820:C1820"/>
    <mergeCell ref="D1820:G1821"/>
    <mergeCell ref="I1820:J1820"/>
    <mergeCell ref="K1820:N1820"/>
    <mergeCell ref="O1820:P1820"/>
    <mergeCell ref="B1813:C1813"/>
    <mergeCell ref="D1813:G1814"/>
    <mergeCell ref="I1813:J1813"/>
    <mergeCell ref="K1813:N1813"/>
    <mergeCell ref="O1813:P1813"/>
    <mergeCell ref="B1816:C1816"/>
    <mergeCell ref="D1816:G1816"/>
    <mergeCell ref="I1816:J1816"/>
    <mergeCell ref="K1816:N1816"/>
    <mergeCell ref="O1816:P1816"/>
    <mergeCell ref="B1808:C1808"/>
    <mergeCell ref="D1808:G1808"/>
    <mergeCell ref="I1808:J1808"/>
    <mergeCell ref="K1808:N1808"/>
    <mergeCell ref="O1808:P1808"/>
    <mergeCell ref="B1810:C1810"/>
    <mergeCell ref="D1810:G1811"/>
    <mergeCell ref="I1810:J1810"/>
    <mergeCell ref="K1810:N1810"/>
    <mergeCell ref="O1810:P1810"/>
    <mergeCell ref="B1803:C1803"/>
    <mergeCell ref="D1803:G1804"/>
    <mergeCell ref="I1803:J1803"/>
    <mergeCell ref="K1803:N1803"/>
    <mergeCell ref="O1803:P1803"/>
    <mergeCell ref="B1806:C1806"/>
    <mergeCell ref="D1806:G1806"/>
    <mergeCell ref="I1806:J1806"/>
    <mergeCell ref="K1806:N1806"/>
    <mergeCell ref="O1806:P1806"/>
    <mergeCell ref="B1799:C1799"/>
    <mergeCell ref="D1799:G1799"/>
    <mergeCell ref="O1799:P1799"/>
    <mergeCell ref="B1801:C1801"/>
    <mergeCell ref="D1801:G1801"/>
    <mergeCell ref="O1801:P1801"/>
    <mergeCell ref="B1794:C1794"/>
    <mergeCell ref="D1794:G1794"/>
    <mergeCell ref="I1794:J1794"/>
    <mergeCell ref="K1794:N1794"/>
    <mergeCell ref="O1794:P1794"/>
    <mergeCell ref="B1796:C1796"/>
    <mergeCell ref="D1796:G1797"/>
    <mergeCell ref="I1796:J1796"/>
    <mergeCell ref="K1796:N1796"/>
    <mergeCell ref="O1796:P1796"/>
    <mergeCell ref="B1789:C1789"/>
    <mergeCell ref="D1789:G1790"/>
    <mergeCell ref="I1789:J1789"/>
    <mergeCell ref="K1789:N1789"/>
    <mergeCell ref="O1789:P1789"/>
    <mergeCell ref="B1792:C1792"/>
    <mergeCell ref="D1792:G1792"/>
    <mergeCell ref="I1792:J1792"/>
    <mergeCell ref="K1792:N1792"/>
    <mergeCell ref="O1792:P1792"/>
    <mergeCell ref="B1785:C1785"/>
    <mergeCell ref="D1785:G1785"/>
    <mergeCell ref="O1785:P1785"/>
    <mergeCell ref="B1786:C1786"/>
    <mergeCell ref="D1786:G1787"/>
    <mergeCell ref="I1786:J1786"/>
    <mergeCell ref="K1786:N1786"/>
    <mergeCell ref="O1786:P1786"/>
    <mergeCell ref="B1778:C1778"/>
    <mergeCell ref="D1778:G1780"/>
    <mergeCell ref="I1778:J1778"/>
    <mergeCell ref="K1778:N1778"/>
    <mergeCell ref="O1778:P1778"/>
    <mergeCell ref="B1782:C1782"/>
    <mergeCell ref="D1782:G1783"/>
    <mergeCell ref="I1782:J1782"/>
    <mergeCell ref="K1782:N1782"/>
    <mergeCell ref="O1782:P1782"/>
    <mergeCell ref="B1774:C1774"/>
    <mergeCell ref="D1774:G1774"/>
    <mergeCell ref="I1774:J1774"/>
    <mergeCell ref="K1774:N1774"/>
    <mergeCell ref="O1774:P1774"/>
    <mergeCell ref="B1776:C1776"/>
    <mergeCell ref="D1776:G1776"/>
    <mergeCell ref="I1776:J1776"/>
    <mergeCell ref="K1776:N1776"/>
    <mergeCell ref="O1776:P1776"/>
    <mergeCell ref="B1769:C1769"/>
    <mergeCell ref="D1769:G1770"/>
    <mergeCell ref="I1769:J1769"/>
    <mergeCell ref="K1769:N1769"/>
    <mergeCell ref="O1769:P1769"/>
    <mergeCell ref="B1772:C1772"/>
    <mergeCell ref="D1772:G1772"/>
    <mergeCell ref="O1772:P1772"/>
    <mergeCell ref="B1763:C1763"/>
    <mergeCell ref="D1763:G1763"/>
    <mergeCell ref="I1763:J1763"/>
    <mergeCell ref="K1763:N1763"/>
    <mergeCell ref="O1763:P1763"/>
    <mergeCell ref="B1765:C1765"/>
    <mergeCell ref="D1765:G1767"/>
    <mergeCell ref="I1765:J1765"/>
    <mergeCell ref="K1765:N1765"/>
    <mergeCell ref="O1765:P1765"/>
    <mergeCell ref="B1758:C1758"/>
    <mergeCell ref="D1758:G1758"/>
    <mergeCell ref="O1758:P1758"/>
    <mergeCell ref="B1760:C1760"/>
    <mergeCell ref="D1760:G1761"/>
    <mergeCell ref="I1760:J1760"/>
    <mergeCell ref="K1760:N1760"/>
    <mergeCell ref="O1760:P1760"/>
    <mergeCell ref="B1754:C1754"/>
    <mergeCell ref="D1754:G1754"/>
    <mergeCell ref="I1754:J1754"/>
    <mergeCell ref="K1754:N1754"/>
    <mergeCell ref="O1754:P1754"/>
    <mergeCell ref="B1756:C1756"/>
    <mergeCell ref="D1756:G1756"/>
    <mergeCell ref="I1756:J1756"/>
    <mergeCell ref="K1756:N1756"/>
    <mergeCell ref="O1756:P1756"/>
    <mergeCell ref="B1749:C1749"/>
    <mergeCell ref="D1749:G1749"/>
    <mergeCell ref="I1749:J1749"/>
    <mergeCell ref="K1749:N1749"/>
    <mergeCell ref="O1749:P1749"/>
    <mergeCell ref="B1751:C1751"/>
    <mergeCell ref="D1751:G1752"/>
    <mergeCell ref="I1751:J1751"/>
    <mergeCell ref="K1751:N1751"/>
    <mergeCell ref="O1751:P1751"/>
    <mergeCell ref="B1744:C1744"/>
    <mergeCell ref="D1744:G1744"/>
    <mergeCell ref="O1744:P1744"/>
    <mergeCell ref="B1746:C1746"/>
    <mergeCell ref="D1746:G1747"/>
    <mergeCell ref="I1746:J1746"/>
    <mergeCell ref="K1746:N1746"/>
    <mergeCell ref="O1746:P1746"/>
    <mergeCell ref="B1738:C1738"/>
    <mergeCell ref="D1738:G1739"/>
    <mergeCell ref="I1738:J1738"/>
    <mergeCell ref="K1738:N1738"/>
    <mergeCell ref="O1738:P1738"/>
    <mergeCell ref="B1741:C1741"/>
    <mergeCell ref="D1741:G1742"/>
    <mergeCell ref="I1741:J1741"/>
    <mergeCell ref="K1741:N1741"/>
    <mergeCell ref="O1741:P1741"/>
    <mergeCell ref="B1733:C1733"/>
    <mergeCell ref="D1733:G1733"/>
    <mergeCell ref="I1733:J1733"/>
    <mergeCell ref="K1733:N1733"/>
    <mergeCell ref="O1733:P1733"/>
    <mergeCell ref="B1735:C1735"/>
    <mergeCell ref="D1735:G1736"/>
    <mergeCell ref="I1735:J1735"/>
    <mergeCell ref="K1735:N1735"/>
    <mergeCell ref="O1735:P1735"/>
    <mergeCell ref="B1728:C1728"/>
    <mergeCell ref="D1728:G1728"/>
    <mergeCell ref="O1728:P1728"/>
    <mergeCell ref="B1730:C1730"/>
    <mergeCell ref="D1730:G1731"/>
    <mergeCell ref="I1730:J1730"/>
    <mergeCell ref="K1730:N1730"/>
    <mergeCell ref="O1730:P1730"/>
    <mergeCell ref="B1722:C1722"/>
    <mergeCell ref="D1722:G1724"/>
    <mergeCell ref="I1722:J1722"/>
    <mergeCell ref="K1722:N1722"/>
    <mergeCell ref="O1722:P1722"/>
    <mergeCell ref="B1726:C1726"/>
    <mergeCell ref="D1726:G1726"/>
    <mergeCell ref="I1726:J1726"/>
    <mergeCell ref="K1726:N1726"/>
    <mergeCell ref="O1726:P1726"/>
    <mergeCell ref="B1717:C1717"/>
    <mergeCell ref="D1717:G1717"/>
    <mergeCell ref="I1717:J1717"/>
    <mergeCell ref="K1717:N1717"/>
    <mergeCell ref="O1717:P1717"/>
    <mergeCell ref="B1719:C1719"/>
    <mergeCell ref="D1719:G1720"/>
    <mergeCell ref="I1719:J1719"/>
    <mergeCell ref="K1719:N1719"/>
    <mergeCell ref="O1719:P1719"/>
    <mergeCell ref="B1712:C1712"/>
    <mergeCell ref="D1712:G1712"/>
    <mergeCell ref="O1712:P1712"/>
    <mergeCell ref="B1714:C1714"/>
    <mergeCell ref="D1714:G1715"/>
    <mergeCell ref="I1714:J1714"/>
    <mergeCell ref="K1714:N1714"/>
    <mergeCell ref="O1714:P1714"/>
    <mergeCell ref="B1706:C1706"/>
    <mergeCell ref="D1706:G1708"/>
    <mergeCell ref="I1706:J1706"/>
    <mergeCell ref="K1706:N1706"/>
    <mergeCell ref="O1706:P1706"/>
    <mergeCell ref="B1710:C1710"/>
    <mergeCell ref="D1710:G1710"/>
    <mergeCell ref="I1710:J1710"/>
    <mergeCell ref="K1710:N1710"/>
    <mergeCell ref="O1710:P1710"/>
    <mergeCell ref="B1701:C1701"/>
    <mergeCell ref="D1701:G1701"/>
    <mergeCell ref="I1701:J1701"/>
    <mergeCell ref="K1701:N1701"/>
    <mergeCell ref="O1701:P1701"/>
    <mergeCell ref="B1703:C1703"/>
    <mergeCell ref="D1703:G1704"/>
    <mergeCell ref="I1703:J1703"/>
    <mergeCell ref="K1703:N1703"/>
    <mergeCell ref="O1703:P1703"/>
    <mergeCell ref="B1696:C1696"/>
    <mergeCell ref="D1696:G1696"/>
    <mergeCell ref="O1696:P1696"/>
    <mergeCell ref="B1698:C1698"/>
    <mergeCell ref="D1698:G1699"/>
    <mergeCell ref="I1698:J1698"/>
    <mergeCell ref="K1698:N1698"/>
    <mergeCell ref="O1698:P1698"/>
    <mergeCell ref="B1691:C1691"/>
    <mergeCell ref="D1691:G1692"/>
    <mergeCell ref="I1691:J1691"/>
    <mergeCell ref="K1691:N1691"/>
    <mergeCell ref="O1691:P1691"/>
    <mergeCell ref="B1694:C1694"/>
    <mergeCell ref="D1694:G1694"/>
    <mergeCell ref="I1694:J1694"/>
    <mergeCell ref="K1694:N1694"/>
    <mergeCell ref="O1694:P1694"/>
    <mergeCell ref="B1686:C1686"/>
    <mergeCell ref="D1686:G1686"/>
    <mergeCell ref="O1686:P1686"/>
    <mergeCell ref="B1688:C1688"/>
    <mergeCell ref="D1688:G1689"/>
    <mergeCell ref="I1688:J1688"/>
    <mergeCell ref="K1688:N1688"/>
    <mergeCell ref="O1688:P1688"/>
    <mergeCell ref="B1682:C1682"/>
    <mergeCell ref="D1682:G1683"/>
    <mergeCell ref="I1682:J1682"/>
    <mergeCell ref="K1682:N1682"/>
    <mergeCell ref="O1682:P1682"/>
    <mergeCell ref="B1684:C1684"/>
    <mergeCell ref="D1684:G1684"/>
    <mergeCell ref="O1684:P1684"/>
    <mergeCell ref="B1678:C1678"/>
    <mergeCell ref="D1678:G1678"/>
    <mergeCell ref="I1678:J1678"/>
    <mergeCell ref="K1678:N1678"/>
    <mergeCell ref="O1678:P1678"/>
    <mergeCell ref="B1680:C1680"/>
    <mergeCell ref="D1680:G1680"/>
    <mergeCell ref="I1680:J1680"/>
    <mergeCell ref="K1680:N1680"/>
    <mergeCell ref="O1680:P1680"/>
    <mergeCell ref="B1674:C1674"/>
    <mergeCell ref="D1674:G1674"/>
    <mergeCell ref="I1674:J1674"/>
    <mergeCell ref="K1674:N1674"/>
    <mergeCell ref="O1674:P1674"/>
    <mergeCell ref="B1676:C1676"/>
    <mergeCell ref="D1676:G1676"/>
    <mergeCell ref="I1676:J1676"/>
    <mergeCell ref="K1676:N1676"/>
    <mergeCell ref="O1676:P1676"/>
    <mergeCell ref="B1670:C1670"/>
    <mergeCell ref="D1670:G1670"/>
    <mergeCell ref="O1670:P1670"/>
    <mergeCell ref="B1672:C1672"/>
    <mergeCell ref="D1672:G1672"/>
    <mergeCell ref="I1672:J1672"/>
    <mergeCell ref="K1672:N1672"/>
    <mergeCell ref="O1672:P1672"/>
    <mergeCell ref="B1666:C1666"/>
    <mergeCell ref="D1666:G1666"/>
    <mergeCell ref="I1666:J1666"/>
    <mergeCell ref="K1666:N1666"/>
    <mergeCell ref="O1666:P1666"/>
    <mergeCell ref="B1668:C1668"/>
    <mergeCell ref="D1668:G1668"/>
    <mergeCell ref="O1668:P1668"/>
    <mergeCell ref="B1662:C1662"/>
    <mergeCell ref="D1662:G1662"/>
    <mergeCell ref="I1662:J1662"/>
    <mergeCell ref="K1662:N1662"/>
    <mergeCell ref="O1662:P1662"/>
    <mergeCell ref="B1664:C1664"/>
    <mergeCell ref="D1664:G1664"/>
    <mergeCell ref="O1664:P1664"/>
    <mergeCell ref="B1658:C1658"/>
    <mergeCell ref="D1658:G1658"/>
    <mergeCell ref="I1658:J1658"/>
    <mergeCell ref="K1658:N1658"/>
    <mergeCell ref="O1658:P1658"/>
    <mergeCell ref="B1660:C1660"/>
    <mergeCell ref="D1660:G1660"/>
    <mergeCell ref="I1660:J1660"/>
    <mergeCell ref="K1660:N1660"/>
    <mergeCell ref="O1660:P1660"/>
    <mergeCell ref="B1654:C1654"/>
    <mergeCell ref="D1654:G1654"/>
    <mergeCell ref="I1654:J1654"/>
    <mergeCell ref="K1654:N1654"/>
    <mergeCell ref="O1654:P1654"/>
    <mergeCell ref="B1656:C1656"/>
    <mergeCell ref="D1656:G1656"/>
    <mergeCell ref="I1656:J1656"/>
    <mergeCell ref="K1656:N1656"/>
    <mergeCell ref="O1656:P1656"/>
    <mergeCell ref="B1650:C1650"/>
    <mergeCell ref="D1650:G1650"/>
    <mergeCell ref="I1650:J1650"/>
    <mergeCell ref="K1650:N1650"/>
    <mergeCell ref="O1650:P1650"/>
    <mergeCell ref="B1652:C1652"/>
    <mergeCell ref="D1652:G1652"/>
    <mergeCell ref="I1652:J1652"/>
    <mergeCell ref="K1652:N1652"/>
    <mergeCell ref="O1652:P1652"/>
    <mergeCell ref="B1646:C1646"/>
    <mergeCell ref="D1646:G1646"/>
    <mergeCell ref="I1646:J1646"/>
    <mergeCell ref="K1646:N1646"/>
    <mergeCell ref="O1646:P1646"/>
    <mergeCell ref="B1648:C1648"/>
    <mergeCell ref="D1648:G1648"/>
    <mergeCell ref="I1648:J1648"/>
    <mergeCell ref="K1648:N1648"/>
    <mergeCell ref="O1648:P1648"/>
    <mergeCell ref="B1642:C1642"/>
    <mergeCell ref="D1642:G1642"/>
    <mergeCell ref="I1642:J1642"/>
    <mergeCell ref="K1642:N1642"/>
    <mergeCell ref="O1642:P1642"/>
    <mergeCell ref="B1644:C1644"/>
    <mergeCell ref="D1644:G1644"/>
    <mergeCell ref="I1644:J1644"/>
    <mergeCell ref="K1644:N1644"/>
    <mergeCell ref="O1644:P1644"/>
    <mergeCell ref="B1638:C1638"/>
    <mergeCell ref="D1638:G1638"/>
    <mergeCell ref="O1638:P1638"/>
    <mergeCell ref="B1640:C1640"/>
    <mergeCell ref="D1640:G1640"/>
    <mergeCell ref="I1640:J1640"/>
    <mergeCell ref="K1640:N1640"/>
    <mergeCell ref="O1640:P1640"/>
    <mergeCell ref="B1634:C1634"/>
    <mergeCell ref="D1634:G1634"/>
    <mergeCell ref="I1634:J1634"/>
    <mergeCell ref="K1634:N1634"/>
    <mergeCell ref="O1634:P1634"/>
    <mergeCell ref="B1636:C1636"/>
    <mergeCell ref="D1636:G1636"/>
    <mergeCell ref="I1636:J1636"/>
    <mergeCell ref="K1636:N1636"/>
    <mergeCell ref="O1636:P1636"/>
    <mergeCell ref="B1629:C1629"/>
    <mergeCell ref="D1629:G1629"/>
    <mergeCell ref="I1629:J1629"/>
    <mergeCell ref="K1629:N1629"/>
    <mergeCell ref="O1629:P1629"/>
    <mergeCell ref="B1631:C1631"/>
    <mergeCell ref="D1631:G1632"/>
    <mergeCell ref="I1631:J1631"/>
    <mergeCell ref="K1631:N1631"/>
    <mergeCell ref="O1631:P1631"/>
    <mergeCell ref="B1625:C1625"/>
    <mergeCell ref="D1625:G1625"/>
    <mergeCell ref="I1625:J1625"/>
    <mergeCell ref="K1625:N1625"/>
    <mergeCell ref="O1625:P1625"/>
    <mergeCell ref="B1627:C1627"/>
    <mergeCell ref="D1627:G1627"/>
    <mergeCell ref="I1627:J1627"/>
    <mergeCell ref="K1627:N1627"/>
    <mergeCell ref="O1627:P1627"/>
    <mergeCell ref="B1621:C1621"/>
    <mergeCell ref="D1621:G1621"/>
    <mergeCell ref="I1621:J1621"/>
    <mergeCell ref="K1621:N1621"/>
    <mergeCell ref="O1621:P1621"/>
    <mergeCell ref="B1623:C1623"/>
    <mergeCell ref="D1623:G1623"/>
    <mergeCell ref="I1623:J1623"/>
    <mergeCell ref="K1623:N1623"/>
    <mergeCell ref="O1623:P1623"/>
    <mergeCell ref="B1617:C1617"/>
    <mergeCell ref="D1617:G1617"/>
    <mergeCell ref="I1617:J1617"/>
    <mergeCell ref="K1617:N1617"/>
    <mergeCell ref="O1617:P1617"/>
    <mergeCell ref="B1619:C1619"/>
    <mergeCell ref="D1619:G1619"/>
    <mergeCell ref="O1619:P1619"/>
    <mergeCell ref="B1613:C1613"/>
    <mergeCell ref="D1613:G1613"/>
    <mergeCell ref="I1613:J1613"/>
    <mergeCell ref="K1613:N1613"/>
    <mergeCell ref="O1613:P1613"/>
    <mergeCell ref="B1615:C1615"/>
    <mergeCell ref="D1615:G1615"/>
    <mergeCell ref="I1615:J1615"/>
    <mergeCell ref="K1615:N1615"/>
    <mergeCell ref="O1615:P1615"/>
    <mergeCell ref="B1609:C1609"/>
    <mergeCell ref="D1609:G1609"/>
    <mergeCell ref="O1609:P1609"/>
    <mergeCell ref="B1611:C1611"/>
    <mergeCell ref="D1611:G1611"/>
    <mergeCell ref="I1611:J1611"/>
    <mergeCell ref="K1611:N1611"/>
    <mergeCell ref="O1611:P1611"/>
    <mergeCell ref="B1605:C1605"/>
    <mergeCell ref="D1605:G1605"/>
    <mergeCell ref="O1605:P1605"/>
    <mergeCell ref="B1607:C1607"/>
    <mergeCell ref="D1607:G1607"/>
    <mergeCell ref="I1607:J1607"/>
    <mergeCell ref="K1607:N1607"/>
    <mergeCell ref="O1607:P1607"/>
    <mergeCell ref="B1600:C1600"/>
    <mergeCell ref="D1600:G1601"/>
    <mergeCell ref="I1600:J1600"/>
    <mergeCell ref="K1600:N1600"/>
    <mergeCell ref="O1600:P1600"/>
    <mergeCell ref="B1603:C1603"/>
    <mergeCell ref="D1603:G1603"/>
    <mergeCell ref="O1603:P1603"/>
    <mergeCell ref="B1596:C1596"/>
    <mergeCell ref="D1596:G1596"/>
    <mergeCell ref="I1596:J1596"/>
    <mergeCell ref="K1596:N1596"/>
    <mergeCell ref="O1596:P1596"/>
    <mergeCell ref="B1598:C1598"/>
    <mergeCell ref="D1598:G1598"/>
    <mergeCell ref="I1598:J1598"/>
    <mergeCell ref="K1598:N1598"/>
    <mergeCell ref="O1598:P1598"/>
    <mergeCell ref="B1592:C1592"/>
    <mergeCell ref="D1592:G1592"/>
    <mergeCell ref="I1592:J1592"/>
    <mergeCell ref="K1592:N1592"/>
    <mergeCell ref="O1592:P1592"/>
    <mergeCell ref="B1594:C1594"/>
    <mergeCell ref="D1594:G1594"/>
    <mergeCell ref="I1594:J1594"/>
    <mergeCell ref="K1594:N1594"/>
    <mergeCell ref="O1594:P1594"/>
    <mergeCell ref="B1588:C1588"/>
    <mergeCell ref="D1588:G1588"/>
    <mergeCell ref="I1588:J1588"/>
    <mergeCell ref="K1588:N1588"/>
    <mergeCell ref="O1588:P1588"/>
    <mergeCell ref="B1590:C1590"/>
    <mergeCell ref="D1590:G1590"/>
    <mergeCell ref="O1590:P1590"/>
    <mergeCell ref="B1584:C1584"/>
    <mergeCell ref="D1584:G1584"/>
    <mergeCell ref="I1584:J1584"/>
    <mergeCell ref="K1584:N1584"/>
    <mergeCell ref="O1584:P1584"/>
    <mergeCell ref="B1586:C1586"/>
    <mergeCell ref="D1586:G1586"/>
    <mergeCell ref="I1586:J1586"/>
    <mergeCell ref="K1586:N1586"/>
    <mergeCell ref="O1586:P1586"/>
    <mergeCell ref="B1580:C1580"/>
    <mergeCell ref="D1580:G1580"/>
    <mergeCell ref="I1580:J1580"/>
    <mergeCell ref="K1580:N1580"/>
    <mergeCell ref="O1580:P1580"/>
    <mergeCell ref="B1582:C1582"/>
    <mergeCell ref="D1582:G1582"/>
    <mergeCell ref="I1582:J1582"/>
    <mergeCell ref="K1582:N1582"/>
    <mergeCell ref="O1582:P1582"/>
    <mergeCell ref="B1577:C1577"/>
    <mergeCell ref="D1577:G1577"/>
    <mergeCell ref="I1577:J1577"/>
    <mergeCell ref="K1577:N1577"/>
    <mergeCell ref="O1577:P1577"/>
    <mergeCell ref="B1578:C1578"/>
    <mergeCell ref="D1578:G1578"/>
    <mergeCell ref="I1578:J1578"/>
    <mergeCell ref="K1578:N1578"/>
    <mergeCell ref="O1578:P1578"/>
    <mergeCell ref="B1573:C1573"/>
    <mergeCell ref="D1573:G1573"/>
    <mergeCell ref="O1573:P1573"/>
    <mergeCell ref="B1575:C1575"/>
    <mergeCell ref="D1575:G1575"/>
    <mergeCell ref="I1575:J1575"/>
    <mergeCell ref="K1575:N1575"/>
    <mergeCell ref="O1575:P1575"/>
    <mergeCell ref="B1569:C1569"/>
    <mergeCell ref="D1569:G1569"/>
    <mergeCell ref="O1569:P1569"/>
    <mergeCell ref="B1571:C1571"/>
    <mergeCell ref="D1571:G1571"/>
    <mergeCell ref="I1571:J1571"/>
    <mergeCell ref="K1571:N1571"/>
    <mergeCell ref="O1571:P1571"/>
    <mergeCell ref="B1565:C1565"/>
    <mergeCell ref="D1565:G1565"/>
    <mergeCell ref="I1565:J1565"/>
    <mergeCell ref="K1565:N1565"/>
    <mergeCell ref="O1565:P1565"/>
    <mergeCell ref="B1567:C1567"/>
    <mergeCell ref="D1567:G1567"/>
    <mergeCell ref="I1567:J1567"/>
    <mergeCell ref="K1567:N1567"/>
    <mergeCell ref="O1567:P1567"/>
    <mergeCell ref="B1561:C1561"/>
    <mergeCell ref="D1561:G1561"/>
    <mergeCell ref="I1561:J1561"/>
    <mergeCell ref="K1561:N1561"/>
    <mergeCell ref="O1561:P1561"/>
    <mergeCell ref="B1563:C1563"/>
    <mergeCell ref="D1563:G1563"/>
    <mergeCell ref="I1563:J1563"/>
    <mergeCell ref="K1563:N1563"/>
    <mergeCell ref="O1563:P1563"/>
    <mergeCell ref="B1557:C1557"/>
    <mergeCell ref="D1557:G1557"/>
    <mergeCell ref="I1557:J1557"/>
    <mergeCell ref="K1557:N1557"/>
    <mergeCell ref="O1557:P1557"/>
    <mergeCell ref="B1559:C1559"/>
    <mergeCell ref="D1559:G1559"/>
    <mergeCell ref="I1559:J1559"/>
    <mergeCell ref="K1559:N1559"/>
    <mergeCell ref="O1559:P1559"/>
    <mergeCell ref="B1553:C1553"/>
    <mergeCell ref="D1553:G1553"/>
    <mergeCell ref="I1553:J1553"/>
    <mergeCell ref="K1553:N1553"/>
    <mergeCell ref="O1553:P1553"/>
    <mergeCell ref="B1555:C1555"/>
    <mergeCell ref="D1555:G1555"/>
    <mergeCell ref="O1555:P1555"/>
    <mergeCell ref="B1549:C1549"/>
    <mergeCell ref="D1549:G1549"/>
    <mergeCell ref="I1549:J1549"/>
    <mergeCell ref="K1549:N1549"/>
    <mergeCell ref="O1549:P1549"/>
    <mergeCell ref="B1551:C1551"/>
    <mergeCell ref="D1551:G1551"/>
    <mergeCell ref="I1551:J1551"/>
    <mergeCell ref="K1551:N1551"/>
    <mergeCell ref="O1551:P1551"/>
    <mergeCell ref="B1545:C1545"/>
    <mergeCell ref="D1545:G1545"/>
    <mergeCell ref="I1545:J1545"/>
    <mergeCell ref="K1545:N1545"/>
    <mergeCell ref="O1545:P1545"/>
    <mergeCell ref="B1547:C1547"/>
    <mergeCell ref="D1547:G1547"/>
    <mergeCell ref="I1547:J1547"/>
    <mergeCell ref="K1547:N1547"/>
    <mergeCell ref="O1547:P1547"/>
    <mergeCell ref="B1541:C1541"/>
    <mergeCell ref="D1541:G1541"/>
    <mergeCell ref="I1541:J1541"/>
    <mergeCell ref="K1541:N1541"/>
    <mergeCell ref="O1541:P1541"/>
    <mergeCell ref="B1543:C1543"/>
    <mergeCell ref="D1543:G1543"/>
    <mergeCell ref="I1543:J1543"/>
    <mergeCell ref="K1543:N1543"/>
    <mergeCell ref="O1543:P1543"/>
    <mergeCell ref="B1537:C1537"/>
    <mergeCell ref="D1537:G1537"/>
    <mergeCell ref="I1537:J1537"/>
    <mergeCell ref="K1537:N1537"/>
    <mergeCell ref="O1537:P1537"/>
    <mergeCell ref="B1539:C1539"/>
    <mergeCell ref="D1539:G1539"/>
    <mergeCell ref="I1539:J1539"/>
    <mergeCell ref="K1539:N1539"/>
    <mergeCell ref="O1539:P1539"/>
    <mergeCell ref="B1533:C1533"/>
    <mergeCell ref="D1533:G1533"/>
    <mergeCell ref="I1533:J1533"/>
    <mergeCell ref="K1533:N1533"/>
    <mergeCell ref="O1533:P1533"/>
    <mergeCell ref="B1535:C1535"/>
    <mergeCell ref="D1535:G1535"/>
    <mergeCell ref="I1535:J1535"/>
    <mergeCell ref="K1535:N1535"/>
    <mergeCell ref="O1535:P1535"/>
    <mergeCell ref="B1529:C1529"/>
    <mergeCell ref="D1529:G1529"/>
    <mergeCell ref="O1529:P1529"/>
    <mergeCell ref="B1531:C1531"/>
    <mergeCell ref="D1531:G1531"/>
    <mergeCell ref="I1531:J1531"/>
    <mergeCell ref="K1531:N1531"/>
    <mergeCell ref="O1531:P1531"/>
    <mergeCell ref="B1525:C1525"/>
    <mergeCell ref="D1525:G1525"/>
    <mergeCell ref="I1525:J1525"/>
    <mergeCell ref="K1525:N1525"/>
    <mergeCell ref="O1525:P1525"/>
    <mergeCell ref="B1527:C1527"/>
    <mergeCell ref="D1527:G1527"/>
    <mergeCell ref="I1527:J1527"/>
    <mergeCell ref="K1527:N1527"/>
    <mergeCell ref="O1527:P1527"/>
    <mergeCell ref="B1521:C1521"/>
    <mergeCell ref="D1521:G1521"/>
    <mergeCell ref="I1521:J1521"/>
    <mergeCell ref="K1521:N1521"/>
    <mergeCell ref="O1521:P1521"/>
    <mergeCell ref="B1523:C1523"/>
    <mergeCell ref="D1523:G1523"/>
    <mergeCell ref="I1523:J1523"/>
    <mergeCell ref="K1523:N1523"/>
    <mergeCell ref="O1523:P1523"/>
    <mergeCell ref="B1517:C1517"/>
    <mergeCell ref="D1517:G1517"/>
    <mergeCell ref="O1517:P1517"/>
    <mergeCell ref="B1519:C1519"/>
    <mergeCell ref="D1519:G1519"/>
    <mergeCell ref="I1519:J1519"/>
    <mergeCell ref="K1519:N1519"/>
    <mergeCell ref="O1519:P1519"/>
    <mergeCell ref="B1513:C1513"/>
    <mergeCell ref="D1513:G1513"/>
    <mergeCell ref="I1513:J1513"/>
    <mergeCell ref="K1513:N1513"/>
    <mergeCell ref="O1513:P1513"/>
    <mergeCell ref="B1515:C1515"/>
    <mergeCell ref="D1515:G1515"/>
    <mergeCell ref="I1515:J1515"/>
    <mergeCell ref="K1515:N1515"/>
    <mergeCell ref="O1515:P1515"/>
    <mergeCell ref="B1509:C1509"/>
    <mergeCell ref="D1509:G1509"/>
    <mergeCell ref="I1509:J1509"/>
    <mergeCell ref="K1509:N1509"/>
    <mergeCell ref="O1509:P1509"/>
    <mergeCell ref="B1511:C1511"/>
    <mergeCell ref="D1511:G1511"/>
    <mergeCell ref="I1511:J1511"/>
    <mergeCell ref="K1511:N1511"/>
    <mergeCell ref="O1511:P1511"/>
    <mergeCell ref="B1505:C1505"/>
    <mergeCell ref="D1505:G1505"/>
    <mergeCell ref="I1505:J1505"/>
    <mergeCell ref="K1505:N1505"/>
    <mergeCell ref="O1505:P1505"/>
    <mergeCell ref="B1507:C1507"/>
    <mergeCell ref="D1507:G1507"/>
    <mergeCell ref="I1507:J1507"/>
    <mergeCell ref="K1507:N1507"/>
    <mergeCell ref="O1507:P1507"/>
    <mergeCell ref="B1501:C1501"/>
    <mergeCell ref="D1501:G1501"/>
    <mergeCell ref="I1501:J1501"/>
    <mergeCell ref="K1501:N1501"/>
    <mergeCell ref="O1501:P1501"/>
    <mergeCell ref="B1503:C1503"/>
    <mergeCell ref="D1503:G1503"/>
    <mergeCell ref="I1503:J1503"/>
    <mergeCell ref="K1503:N1503"/>
    <mergeCell ref="O1503:P1503"/>
    <mergeCell ref="B1497:C1497"/>
    <mergeCell ref="D1497:G1497"/>
    <mergeCell ref="I1497:J1497"/>
    <mergeCell ref="K1497:N1497"/>
    <mergeCell ref="O1497:P1497"/>
    <mergeCell ref="B1499:C1499"/>
    <mergeCell ref="D1499:G1499"/>
    <mergeCell ref="I1499:J1499"/>
    <mergeCell ref="K1499:N1499"/>
    <mergeCell ref="O1499:P1499"/>
    <mergeCell ref="B1493:C1493"/>
    <mergeCell ref="D1493:G1493"/>
    <mergeCell ref="I1493:J1493"/>
    <mergeCell ref="K1493:N1493"/>
    <mergeCell ref="O1493:P1493"/>
    <mergeCell ref="B1495:C1495"/>
    <mergeCell ref="D1495:G1495"/>
    <mergeCell ref="I1495:J1495"/>
    <mergeCell ref="K1495:N1495"/>
    <mergeCell ref="O1495:P1495"/>
    <mergeCell ref="B1489:C1489"/>
    <mergeCell ref="D1489:G1489"/>
    <mergeCell ref="I1489:J1489"/>
    <mergeCell ref="K1489:N1489"/>
    <mergeCell ref="O1489:P1489"/>
    <mergeCell ref="B1491:C1491"/>
    <mergeCell ref="D1491:G1491"/>
    <mergeCell ref="I1491:J1491"/>
    <mergeCell ref="K1491:N1491"/>
    <mergeCell ref="O1491:P1491"/>
    <mergeCell ref="B1485:C1485"/>
    <mergeCell ref="D1485:G1485"/>
    <mergeCell ref="I1485:J1485"/>
    <mergeCell ref="K1485:N1485"/>
    <mergeCell ref="O1485:P1485"/>
    <mergeCell ref="B1487:C1487"/>
    <mergeCell ref="D1487:G1487"/>
    <mergeCell ref="I1487:J1487"/>
    <mergeCell ref="K1487:N1487"/>
    <mergeCell ref="O1487:P1487"/>
    <mergeCell ref="B1481:C1481"/>
    <mergeCell ref="D1481:G1481"/>
    <mergeCell ref="I1481:J1481"/>
    <mergeCell ref="K1481:N1481"/>
    <mergeCell ref="O1481:P1481"/>
    <mergeCell ref="B1483:C1483"/>
    <mergeCell ref="D1483:G1483"/>
    <mergeCell ref="I1483:J1483"/>
    <mergeCell ref="K1483:N1483"/>
    <mergeCell ref="O1483:P1483"/>
    <mergeCell ref="B1477:C1477"/>
    <mergeCell ref="D1477:G1477"/>
    <mergeCell ref="I1477:J1477"/>
    <mergeCell ref="K1477:N1477"/>
    <mergeCell ref="O1477:P1477"/>
    <mergeCell ref="B1479:C1479"/>
    <mergeCell ref="D1479:G1479"/>
    <mergeCell ref="I1479:J1479"/>
    <mergeCell ref="K1479:N1479"/>
    <mergeCell ref="O1479:P1479"/>
    <mergeCell ref="B1473:C1473"/>
    <mergeCell ref="D1473:G1473"/>
    <mergeCell ref="I1473:J1473"/>
    <mergeCell ref="K1473:N1473"/>
    <mergeCell ref="O1473:P1473"/>
    <mergeCell ref="B1475:C1475"/>
    <mergeCell ref="D1475:G1475"/>
    <mergeCell ref="I1475:J1475"/>
    <mergeCell ref="K1475:N1475"/>
    <mergeCell ref="O1475:P1475"/>
    <mergeCell ref="B1470:C1470"/>
    <mergeCell ref="D1470:G1470"/>
    <mergeCell ref="I1470:J1470"/>
    <mergeCell ref="K1470:N1470"/>
    <mergeCell ref="O1470:P1470"/>
    <mergeCell ref="B1472:C1472"/>
    <mergeCell ref="D1472:G1472"/>
    <mergeCell ref="I1472:J1472"/>
    <mergeCell ref="K1472:N1472"/>
    <mergeCell ref="O1472:P1472"/>
    <mergeCell ref="B1466:C1466"/>
    <mergeCell ref="D1466:G1466"/>
    <mergeCell ref="O1466:P1466"/>
    <mergeCell ref="B1468:C1468"/>
    <mergeCell ref="D1468:G1468"/>
    <mergeCell ref="O1468:P1468"/>
    <mergeCell ref="B1462:C1462"/>
    <mergeCell ref="D1462:G1462"/>
    <mergeCell ref="I1462:J1462"/>
    <mergeCell ref="K1462:N1462"/>
    <mergeCell ref="O1462:P1462"/>
    <mergeCell ref="B1464:C1464"/>
    <mergeCell ref="D1464:G1464"/>
    <mergeCell ref="O1464:P1464"/>
    <mergeCell ref="B1458:C1458"/>
    <mergeCell ref="D1458:G1458"/>
    <mergeCell ref="O1458:P1458"/>
    <mergeCell ref="B1460:C1460"/>
    <mergeCell ref="D1460:G1460"/>
    <mergeCell ref="I1460:J1460"/>
    <mergeCell ref="K1460:N1460"/>
    <mergeCell ref="O1460:P1460"/>
    <mergeCell ref="B1454:C1454"/>
    <mergeCell ref="D1454:G1454"/>
    <mergeCell ref="I1454:J1454"/>
    <mergeCell ref="K1454:N1454"/>
    <mergeCell ref="O1454:P1454"/>
    <mergeCell ref="B1456:C1456"/>
    <mergeCell ref="D1456:G1456"/>
    <mergeCell ref="I1456:J1456"/>
    <mergeCell ref="K1456:N1456"/>
    <mergeCell ref="O1456:P1456"/>
    <mergeCell ref="B1450:C1450"/>
    <mergeCell ref="D1450:G1450"/>
    <mergeCell ref="I1450:J1450"/>
    <mergeCell ref="K1450:N1450"/>
    <mergeCell ref="O1450:P1450"/>
    <mergeCell ref="B1452:C1452"/>
    <mergeCell ref="D1452:G1452"/>
    <mergeCell ref="I1452:J1452"/>
    <mergeCell ref="K1452:N1452"/>
    <mergeCell ref="O1452:P1452"/>
    <mergeCell ref="B1446:C1446"/>
    <mergeCell ref="D1446:G1446"/>
    <mergeCell ref="I1446:J1446"/>
    <mergeCell ref="K1446:N1446"/>
    <mergeCell ref="O1446:P1446"/>
    <mergeCell ref="B1448:C1448"/>
    <mergeCell ref="D1448:G1448"/>
    <mergeCell ref="I1448:J1448"/>
    <mergeCell ref="K1448:N1448"/>
    <mergeCell ref="O1448:P1448"/>
    <mergeCell ref="B1441:C1441"/>
    <mergeCell ref="D1441:G1442"/>
    <mergeCell ref="I1441:J1441"/>
    <mergeCell ref="K1441:N1441"/>
    <mergeCell ref="O1441:P1441"/>
    <mergeCell ref="B1444:C1444"/>
    <mergeCell ref="D1444:G1444"/>
    <mergeCell ref="I1444:J1444"/>
    <mergeCell ref="K1444:N1444"/>
    <mergeCell ref="O1444:P1444"/>
    <mergeCell ref="B1437:C1437"/>
    <mergeCell ref="D1437:G1437"/>
    <mergeCell ref="I1437:J1437"/>
    <mergeCell ref="K1437:N1437"/>
    <mergeCell ref="O1437:P1437"/>
    <mergeCell ref="B1439:C1439"/>
    <mergeCell ref="D1439:G1439"/>
    <mergeCell ref="O1439:P1439"/>
    <mergeCell ref="B1433:C1433"/>
    <mergeCell ref="D1433:G1433"/>
    <mergeCell ref="I1433:J1433"/>
    <mergeCell ref="K1433:N1433"/>
    <mergeCell ref="O1433:P1433"/>
    <mergeCell ref="B1435:C1435"/>
    <mergeCell ref="D1435:G1435"/>
    <mergeCell ref="I1435:J1435"/>
    <mergeCell ref="K1435:N1435"/>
    <mergeCell ref="O1435:P1435"/>
    <mergeCell ref="B1429:C1429"/>
    <mergeCell ref="D1429:G1429"/>
    <mergeCell ref="I1429:J1429"/>
    <mergeCell ref="K1429:N1429"/>
    <mergeCell ref="O1429:P1429"/>
    <mergeCell ref="B1431:C1431"/>
    <mergeCell ref="D1431:G1431"/>
    <mergeCell ref="I1431:J1431"/>
    <mergeCell ref="K1431:N1431"/>
    <mergeCell ref="O1431:P1431"/>
    <mergeCell ref="B1425:C1425"/>
    <mergeCell ref="D1425:G1425"/>
    <mergeCell ref="I1425:J1425"/>
    <mergeCell ref="K1425:N1425"/>
    <mergeCell ref="O1425:P1425"/>
    <mergeCell ref="B1427:C1427"/>
    <mergeCell ref="D1427:G1427"/>
    <mergeCell ref="I1427:J1427"/>
    <mergeCell ref="K1427:N1427"/>
    <mergeCell ref="O1427:P1427"/>
    <mergeCell ref="B1420:C1420"/>
    <mergeCell ref="D1420:G1420"/>
    <mergeCell ref="O1420:P1420"/>
    <mergeCell ref="B1422:C1422"/>
    <mergeCell ref="D1422:G1423"/>
    <mergeCell ref="I1422:J1422"/>
    <mergeCell ref="K1422:N1422"/>
    <mergeCell ref="O1422:P1422"/>
    <mergeCell ref="B1415:C1415"/>
    <mergeCell ref="D1415:G1416"/>
    <mergeCell ref="I1415:J1415"/>
    <mergeCell ref="K1415:N1415"/>
    <mergeCell ref="O1415:P1415"/>
    <mergeCell ref="B1418:C1418"/>
    <mergeCell ref="D1418:G1418"/>
    <mergeCell ref="O1418:P1418"/>
    <mergeCell ref="B1411:C1411"/>
    <mergeCell ref="D1411:G1411"/>
    <mergeCell ref="I1411:J1411"/>
    <mergeCell ref="K1411:N1411"/>
    <mergeCell ref="O1411:P1411"/>
    <mergeCell ref="B1413:C1413"/>
    <mergeCell ref="D1413:G1413"/>
    <mergeCell ref="I1413:J1413"/>
    <mergeCell ref="K1413:N1413"/>
    <mergeCell ref="O1413:P1413"/>
    <mergeCell ref="B1406:C1406"/>
    <mergeCell ref="D1406:G1407"/>
    <mergeCell ref="I1406:J1406"/>
    <mergeCell ref="K1406:N1406"/>
    <mergeCell ref="O1406:P1406"/>
    <mergeCell ref="B1409:C1409"/>
    <mergeCell ref="D1409:G1409"/>
    <mergeCell ref="I1409:J1409"/>
    <mergeCell ref="K1409:N1409"/>
    <mergeCell ref="O1409:P1409"/>
    <mergeCell ref="B1401:C1401"/>
    <mergeCell ref="D1401:G1402"/>
    <mergeCell ref="I1401:J1401"/>
    <mergeCell ref="K1401:N1401"/>
    <mergeCell ref="O1401:P1401"/>
    <mergeCell ref="B1404:C1404"/>
    <mergeCell ref="D1404:G1404"/>
    <mergeCell ref="O1404:P1404"/>
    <mergeCell ref="B1395:C1395"/>
    <mergeCell ref="D1395:G1395"/>
    <mergeCell ref="I1395:J1395"/>
    <mergeCell ref="K1395:N1395"/>
    <mergeCell ref="O1395:P1395"/>
    <mergeCell ref="B1397:C1397"/>
    <mergeCell ref="D1397:G1399"/>
    <mergeCell ref="I1397:J1397"/>
    <mergeCell ref="K1397:N1397"/>
    <mergeCell ref="O1397:P1397"/>
    <mergeCell ref="B1390:C1390"/>
    <mergeCell ref="D1390:G1390"/>
    <mergeCell ref="O1390:P1390"/>
    <mergeCell ref="B1392:C1392"/>
    <mergeCell ref="D1392:G1393"/>
    <mergeCell ref="I1392:J1392"/>
    <mergeCell ref="K1392:N1392"/>
    <mergeCell ref="O1392:P1392"/>
    <mergeCell ref="B1384:C1384"/>
    <mergeCell ref="D1384:G1385"/>
    <mergeCell ref="I1384:J1384"/>
    <mergeCell ref="K1384:N1384"/>
    <mergeCell ref="O1384:P1384"/>
    <mergeCell ref="B1387:C1387"/>
    <mergeCell ref="D1387:G1388"/>
    <mergeCell ref="I1387:J1387"/>
    <mergeCell ref="K1387:N1387"/>
    <mergeCell ref="O1387:P1387"/>
    <mergeCell ref="B1378:C1378"/>
    <mergeCell ref="D1378:G1379"/>
    <mergeCell ref="I1378:J1378"/>
    <mergeCell ref="K1378:N1378"/>
    <mergeCell ref="O1378:P1378"/>
    <mergeCell ref="B1381:C1381"/>
    <mergeCell ref="D1381:G1382"/>
    <mergeCell ref="I1381:J1381"/>
    <mergeCell ref="K1381:N1381"/>
    <mergeCell ref="O1381:P1381"/>
    <mergeCell ref="B1374:C1374"/>
    <mergeCell ref="D1374:G1374"/>
    <mergeCell ref="I1374:J1374"/>
    <mergeCell ref="K1374:N1374"/>
    <mergeCell ref="O1374:P1374"/>
    <mergeCell ref="B1376:C1376"/>
    <mergeCell ref="D1376:G1376"/>
    <mergeCell ref="O1376:P1376"/>
    <mergeCell ref="B1368:C1368"/>
    <mergeCell ref="D1368:G1369"/>
    <mergeCell ref="I1368:J1368"/>
    <mergeCell ref="K1368:N1368"/>
    <mergeCell ref="O1368:P1368"/>
    <mergeCell ref="B1370:C1370"/>
    <mergeCell ref="D1370:G1372"/>
    <mergeCell ref="I1370:J1370"/>
    <mergeCell ref="K1370:N1370"/>
    <mergeCell ref="O1370:P1370"/>
    <mergeCell ref="B1364:C1364"/>
    <mergeCell ref="D1364:G1364"/>
    <mergeCell ref="I1364:J1364"/>
    <mergeCell ref="K1364:N1364"/>
    <mergeCell ref="O1364:P1364"/>
    <mergeCell ref="B1366:C1366"/>
    <mergeCell ref="D1366:G1366"/>
    <mergeCell ref="I1366:J1366"/>
    <mergeCell ref="K1366:N1366"/>
    <mergeCell ref="O1366:P1366"/>
    <mergeCell ref="B1360:C1360"/>
    <mergeCell ref="D1360:G1360"/>
    <mergeCell ref="O1360:P1360"/>
    <mergeCell ref="B1362:C1362"/>
    <mergeCell ref="D1362:G1362"/>
    <mergeCell ref="I1362:J1362"/>
    <mergeCell ref="K1362:N1362"/>
    <mergeCell ref="O1362:P1362"/>
    <mergeCell ref="B1356:C1356"/>
    <mergeCell ref="D1356:G1356"/>
    <mergeCell ref="I1356:J1356"/>
    <mergeCell ref="K1356:N1356"/>
    <mergeCell ref="O1356:P1356"/>
    <mergeCell ref="B1358:C1358"/>
    <mergeCell ref="D1358:G1358"/>
    <mergeCell ref="O1358:P1358"/>
    <mergeCell ref="B1352:C1352"/>
    <mergeCell ref="D1352:G1352"/>
    <mergeCell ref="I1352:J1352"/>
    <mergeCell ref="K1352:N1352"/>
    <mergeCell ref="O1352:P1352"/>
    <mergeCell ref="B1354:C1354"/>
    <mergeCell ref="D1354:G1354"/>
    <mergeCell ref="I1354:J1354"/>
    <mergeCell ref="K1354:N1354"/>
    <mergeCell ref="O1354:P1354"/>
    <mergeCell ref="B1348:C1348"/>
    <mergeCell ref="D1348:G1348"/>
    <mergeCell ref="I1348:J1348"/>
    <mergeCell ref="K1348:N1348"/>
    <mergeCell ref="O1348:P1348"/>
    <mergeCell ref="B1350:C1350"/>
    <mergeCell ref="D1350:G1350"/>
    <mergeCell ref="I1350:J1350"/>
    <mergeCell ref="K1350:N1350"/>
    <mergeCell ref="O1350:P1350"/>
    <mergeCell ref="B1343:C1343"/>
    <mergeCell ref="D1343:G1344"/>
    <mergeCell ref="I1343:J1343"/>
    <mergeCell ref="K1343:N1343"/>
    <mergeCell ref="O1343:P1343"/>
    <mergeCell ref="B1346:C1346"/>
    <mergeCell ref="D1346:G1346"/>
    <mergeCell ref="I1346:J1346"/>
    <mergeCell ref="K1346:N1346"/>
    <mergeCell ref="O1346:P1346"/>
    <mergeCell ref="B1339:C1339"/>
    <mergeCell ref="D1339:G1339"/>
    <mergeCell ref="I1339:J1339"/>
    <mergeCell ref="K1339:N1339"/>
    <mergeCell ref="O1339:P1339"/>
    <mergeCell ref="B1341:C1341"/>
    <mergeCell ref="D1341:G1341"/>
    <mergeCell ref="O1341:P1341"/>
    <mergeCell ref="B1334:C1334"/>
    <mergeCell ref="D1334:G1335"/>
    <mergeCell ref="I1334:J1334"/>
    <mergeCell ref="K1334:N1334"/>
    <mergeCell ref="O1334:P1334"/>
    <mergeCell ref="B1337:C1337"/>
    <mergeCell ref="D1337:G1337"/>
    <mergeCell ref="I1337:J1337"/>
    <mergeCell ref="K1337:N1337"/>
    <mergeCell ref="O1337:P1337"/>
    <mergeCell ref="B1330:C1330"/>
    <mergeCell ref="D1330:G1330"/>
    <mergeCell ref="I1330:J1330"/>
    <mergeCell ref="K1330:N1330"/>
    <mergeCell ref="O1330:P1330"/>
    <mergeCell ref="B1332:C1332"/>
    <mergeCell ref="D1332:G1332"/>
    <mergeCell ref="I1332:J1332"/>
    <mergeCell ref="K1332:N1332"/>
    <mergeCell ref="O1332:P1332"/>
    <mergeCell ref="B1325:C1325"/>
    <mergeCell ref="D1325:G1325"/>
    <mergeCell ref="O1325:P1325"/>
    <mergeCell ref="B1327:C1327"/>
    <mergeCell ref="D1327:G1328"/>
    <mergeCell ref="I1327:J1327"/>
    <mergeCell ref="K1327:N1327"/>
    <mergeCell ref="O1327:P1327"/>
    <mergeCell ref="B1321:C1321"/>
    <mergeCell ref="D1321:G1321"/>
    <mergeCell ref="I1321:J1321"/>
    <mergeCell ref="K1321:N1321"/>
    <mergeCell ref="O1321:P1321"/>
    <mergeCell ref="B1323:C1323"/>
    <mergeCell ref="D1323:G1323"/>
    <mergeCell ref="I1323:J1323"/>
    <mergeCell ref="K1323:N1323"/>
    <mergeCell ref="O1323:P1323"/>
    <mergeCell ref="B1316:C1316"/>
    <mergeCell ref="D1316:G1316"/>
    <mergeCell ref="I1316:J1316"/>
    <mergeCell ref="K1316:N1316"/>
    <mergeCell ref="O1316:P1316"/>
    <mergeCell ref="B1318:C1318"/>
    <mergeCell ref="D1318:G1319"/>
    <mergeCell ref="I1318:J1318"/>
    <mergeCell ref="K1318:N1318"/>
    <mergeCell ref="O1318:P1318"/>
    <mergeCell ref="B1311:C1311"/>
    <mergeCell ref="D1311:G1312"/>
    <mergeCell ref="I1311:J1311"/>
    <mergeCell ref="K1311:N1311"/>
    <mergeCell ref="O1311:P1311"/>
    <mergeCell ref="B1314:C1314"/>
    <mergeCell ref="D1314:G1314"/>
    <mergeCell ref="I1314:J1314"/>
    <mergeCell ref="K1314:N1314"/>
    <mergeCell ref="O1314:P1314"/>
    <mergeCell ref="B1307:C1307"/>
    <mergeCell ref="D1307:G1307"/>
    <mergeCell ref="I1307:J1307"/>
    <mergeCell ref="K1307:N1307"/>
    <mergeCell ref="O1307:P1307"/>
    <mergeCell ref="B1309:C1309"/>
    <mergeCell ref="D1309:G1309"/>
    <mergeCell ref="O1309:P1309"/>
    <mergeCell ref="B1302:C1302"/>
    <mergeCell ref="D1302:G1303"/>
    <mergeCell ref="I1302:J1302"/>
    <mergeCell ref="K1302:N1302"/>
    <mergeCell ref="O1302:P1302"/>
    <mergeCell ref="B1305:C1305"/>
    <mergeCell ref="D1305:G1305"/>
    <mergeCell ref="I1305:J1305"/>
    <mergeCell ref="K1305:N1305"/>
    <mergeCell ref="O1305:P1305"/>
    <mergeCell ref="B1298:C1298"/>
    <mergeCell ref="D1298:G1298"/>
    <mergeCell ref="I1298:J1298"/>
    <mergeCell ref="K1298:N1298"/>
    <mergeCell ref="O1298:P1298"/>
    <mergeCell ref="B1300:C1300"/>
    <mergeCell ref="D1300:G1300"/>
    <mergeCell ref="I1300:J1300"/>
    <mergeCell ref="K1300:N1300"/>
    <mergeCell ref="O1300:P1300"/>
    <mergeCell ref="B1293:C1293"/>
    <mergeCell ref="D1293:G1293"/>
    <mergeCell ref="O1293:P1293"/>
    <mergeCell ref="B1295:C1295"/>
    <mergeCell ref="D1295:G1296"/>
    <mergeCell ref="I1295:J1295"/>
    <mergeCell ref="K1295:N1295"/>
    <mergeCell ref="O1295:P1295"/>
    <mergeCell ref="B1289:C1289"/>
    <mergeCell ref="D1289:G1289"/>
    <mergeCell ref="I1289:J1289"/>
    <mergeCell ref="K1289:N1289"/>
    <mergeCell ref="O1289:P1289"/>
    <mergeCell ref="B1291:C1291"/>
    <mergeCell ref="D1291:G1291"/>
    <mergeCell ref="I1291:J1291"/>
    <mergeCell ref="K1291:N1291"/>
    <mergeCell ref="O1291:P1291"/>
    <mergeCell ref="B1284:C1284"/>
    <mergeCell ref="D1284:G1284"/>
    <mergeCell ref="I1284:J1284"/>
    <mergeCell ref="K1284:N1284"/>
    <mergeCell ref="O1284:P1284"/>
    <mergeCell ref="B1286:C1286"/>
    <mergeCell ref="D1286:G1287"/>
    <mergeCell ref="I1286:J1286"/>
    <mergeCell ref="K1286:N1286"/>
    <mergeCell ref="O1286:P1286"/>
    <mergeCell ref="B1279:C1279"/>
    <mergeCell ref="D1279:G1280"/>
    <mergeCell ref="I1279:J1279"/>
    <mergeCell ref="K1279:N1279"/>
    <mergeCell ref="O1279:P1279"/>
    <mergeCell ref="B1282:C1282"/>
    <mergeCell ref="D1282:G1282"/>
    <mergeCell ref="I1282:J1282"/>
    <mergeCell ref="K1282:N1282"/>
    <mergeCell ref="O1282:P1282"/>
    <mergeCell ref="B1275:C1275"/>
    <mergeCell ref="D1275:G1275"/>
    <mergeCell ref="O1275:P1275"/>
    <mergeCell ref="B1277:C1277"/>
    <mergeCell ref="D1277:G1277"/>
    <mergeCell ref="O1277:P1277"/>
    <mergeCell ref="B1271:C1271"/>
    <mergeCell ref="D1271:G1271"/>
    <mergeCell ref="I1271:J1271"/>
    <mergeCell ref="K1271:N1271"/>
    <mergeCell ref="O1271:P1271"/>
    <mergeCell ref="B1273:C1273"/>
    <mergeCell ref="D1273:G1273"/>
    <mergeCell ref="I1273:J1273"/>
    <mergeCell ref="K1273:N1273"/>
    <mergeCell ref="O1273:P1273"/>
    <mergeCell ref="B1267:C1267"/>
    <mergeCell ref="D1267:G1267"/>
    <mergeCell ref="I1267:J1267"/>
    <mergeCell ref="K1267:N1267"/>
    <mergeCell ref="O1267:P1267"/>
    <mergeCell ref="B1269:C1269"/>
    <mergeCell ref="D1269:G1269"/>
    <mergeCell ref="I1269:J1269"/>
    <mergeCell ref="K1269:N1269"/>
    <mergeCell ref="O1269:P1269"/>
    <mergeCell ref="B1264:C1264"/>
    <mergeCell ref="D1264:G1264"/>
    <mergeCell ref="I1264:J1264"/>
    <mergeCell ref="K1264:N1264"/>
    <mergeCell ref="O1264:P1264"/>
    <mergeCell ref="B1265:C1265"/>
    <mergeCell ref="D1265:G1265"/>
    <mergeCell ref="I1265:J1265"/>
    <mergeCell ref="K1265:N1265"/>
    <mergeCell ref="O1265:P1265"/>
    <mergeCell ref="B1259:C1259"/>
    <mergeCell ref="D1259:G1259"/>
    <mergeCell ref="O1259:P1259"/>
    <mergeCell ref="B1261:C1261"/>
    <mergeCell ref="D1261:G1262"/>
    <mergeCell ref="I1261:J1261"/>
    <mergeCell ref="K1261:N1261"/>
    <mergeCell ref="O1261:P1261"/>
    <mergeCell ref="B1255:C1255"/>
    <mergeCell ref="D1255:G1255"/>
    <mergeCell ref="I1255:J1255"/>
    <mergeCell ref="K1255:N1255"/>
    <mergeCell ref="O1255:P1255"/>
    <mergeCell ref="B1257:C1257"/>
    <mergeCell ref="D1257:G1257"/>
    <mergeCell ref="I1257:J1257"/>
    <mergeCell ref="K1257:N1257"/>
    <mergeCell ref="O1257:P1257"/>
    <mergeCell ref="B1250:C1250"/>
    <mergeCell ref="D1250:G1250"/>
    <mergeCell ref="I1250:J1250"/>
    <mergeCell ref="K1250:N1250"/>
    <mergeCell ref="O1250:P1250"/>
    <mergeCell ref="B1252:C1252"/>
    <mergeCell ref="D1252:G1253"/>
    <mergeCell ref="I1252:J1252"/>
    <mergeCell ref="K1252:N1252"/>
    <mergeCell ref="O1252:P1252"/>
    <mergeCell ref="B1245:C1245"/>
    <mergeCell ref="D1245:G1246"/>
    <mergeCell ref="I1245:J1245"/>
    <mergeCell ref="K1245:N1245"/>
    <mergeCell ref="O1245:P1245"/>
    <mergeCell ref="B1248:C1248"/>
    <mergeCell ref="D1248:G1248"/>
    <mergeCell ref="I1248:J1248"/>
    <mergeCell ref="K1248:N1248"/>
    <mergeCell ref="O1248:P1248"/>
    <mergeCell ref="B1241:C1241"/>
    <mergeCell ref="D1241:G1241"/>
    <mergeCell ref="I1241:J1241"/>
    <mergeCell ref="K1241:N1241"/>
    <mergeCell ref="O1241:P1241"/>
    <mergeCell ref="B1243:C1243"/>
    <mergeCell ref="D1243:G1243"/>
    <mergeCell ref="O1243:P1243"/>
    <mergeCell ref="B1236:C1236"/>
    <mergeCell ref="D1236:G1237"/>
    <mergeCell ref="I1236:J1236"/>
    <mergeCell ref="K1236:N1236"/>
    <mergeCell ref="O1236:P1236"/>
    <mergeCell ref="B1239:C1239"/>
    <mergeCell ref="D1239:G1239"/>
    <mergeCell ref="I1239:J1239"/>
    <mergeCell ref="K1239:N1239"/>
    <mergeCell ref="O1239:P1239"/>
    <mergeCell ref="B1232:C1232"/>
    <mergeCell ref="D1232:G1232"/>
    <mergeCell ref="I1232:J1232"/>
    <mergeCell ref="K1232:N1232"/>
    <mergeCell ref="O1232:P1232"/>
    <mergeCell ref="B1234:C1234"/>
    <mergeCell ref="D1234:G1234"/>
    <mergeCell ref="I1234:J1234"/>
    <mergeCell ref="K1234:N1234"/>
    <mergeCell ref="O1234:P1234"/>
    <mergeCell ref="B1227:C1227"/>
    <mergeCell ref="D1227:G1227"/>
    <mergeCell ref="O1227:P1227"/>
    <mergeCell ref="B1229:C1229"/>
    <mergeCell ref="D1229:G1230"/>
    <mergeCell ref="I1229:J1229"/>
    <mergeCell ref="K1229:N1229"/>
    <mergeCell ref="O1229:P1229"/>
    <mergeCell ref="B1223:C1223"/>
    <mergeCell ref="D1223:G1223"/>
    <mergeCell ref="I1223:J1223"/>
    <mergeCell ref="K1223:N1223"/>
    <mergeCell ref="O1223:P1223"/>
    <mergeCell ref="B1225:C1225"/>
    <mergeCell ref="D1225:G1225"/>
    <mergeCell ref="I1225:J1225"/>
    <mergeCell ref="K1225:N1225"/>
    <mergeCell ref="O1225:P1225"/>
    <mergeCell ref="B1218:C1218"/>
    <mergeCell ref="D1218:G1218"/>
    <mergeCell ref="I1218:J1218"/>
    <mergeCell ref="K1218:N1218"/>
    <mergeCell ref="O1218:P1218"/>
    <mergeCell ref="B1220:C1220"/>
    <mergeCell ref="D1220:G1221"/>
    <mergeCell ref="I1220:J1220"/>
    <mergeCell ref="K1220:N1220"/>
    <mergeCell ref="O1220:P1220"/>
    <mergeCell ref="B1213:C1213"/>
    <mergeCell ref="D1213:G1214"/>
    <mergeCell ref="I1213:J1213"/>
    <mergeCell ref="K1213:N1213"/>
    <mergeCell ref="O1213:P1213"/>
    <mergeCell ref="B1216:C1216"/>
    <mergeCell ref="D1216:G1216"/>
    <mergeCell ref="I1216:J1216"/>
    <mergeCell ref="K1216:N1216"/>
    <mergeCell ref="O1216:P1216"/>
    <mergeCell ref="B1209:C1209"/>
    <mergeCell ref="D1209:G1209"/>
    <mergeCell ref="I1209:J1209"/>
    <mergeCell ref="K1209:N1209"/>
    <mergeCell ref="O1209:P1209"/>
    <mergeCell ref="B1211:C1211"/>
    <mergeCell ref="D1211:G1211"/>
    <mergeCell ref="O1211:P1211"/>
    <mergeCell ref="B1204:C1204"/>
    <mergeCell ref="D1204:G1205"/>
    <mergeCell ref="I1204:J1204"/>
    <mergeCell ref="K1204:N1204"/>
    <mergeCell ref="O1204:P1204"/>
    <mergeCell ref="B1207:C1207"/>
    <mergeCell ref="D1207:G1207"/>
    <mergeCell ref="I1207:J1207"/>
    <mergeCell ref="K1207:N1207"/>
    <mergeCell ref="O1207:P1207"/>
    <mergeCell ref="B1200:C1200"/>
    <mergeCell ref="D1200:G1200"/>
    <mergeCell ref="I1200:J1200"/>
    <mergeCell ref="K1200:N1200"/>
    <mergeCell ref="O1200:P1200"/>
    <mergeCell ref="B1202:C1202"/>
    <mergeCell ref="D1202:G1202"/>
    <mergeCell ref="I1202:J1202"/>
    <mergeCell ref="K1202:N1202"/>
    <mergeCell ref="O1202:P1202"/>
    <mergeCell ref="B1195:C1195"/>
    <mergeCell ref="D1195:G1195"/>
    <mergeCell ref="O1195:P1195"/>
    <mergeCell ref="B1197:C1197"/>
    <mergeCell ref="D1197:G1198"/>
    <mergeCell ref="I1197:J1197"/>
    <mergeCell ref="K1197:N1197"/>
    <mergeCell ref="O1197:P1197"/>
    <mergeCell ref="B1191:C1191"/>
    <mergeCell ref="D1191:G1191"/>
    <mergeCell ref="I1191:J1191"/>
    <mergeCell ref="K1191:N1191"/>
    <mergeCell ref="O1191:P1191"/>
    <mergeCell ref="B1193:C1193"/>
    <mergeCell ref="D1193:G1193"/>
    <mergeCell ref="O1193:P1193"/>
    <mergeCell ref="B1186:C1186"/>
    <mergeCell ref="D1186:G1186"/>
    <mergeCell ref="I1186:J1186"/>
    <mergeCell ref="K1186:N1186"/>
    <mergeCell ref="O1186:P1186"/>
    <mergeCell ref="B1188:C1188"/>
    <mergeCell ref="D1188:G1189"/>
    <mergeCell ref="I1188:J1188"/>
    <mergeCell ref="K1188:N1188"/>
    <mergeCell ref="O1188:P1188"/>
    <mergeCell ref="B1181:C1181"/>
    <mergeCell ref="D1181:G1182"/>
    <mergeCell ref="I1181:J1181"/>
    <mergeCell ref="K1181:N1181"/>
    <mergeCell ref="O1181:P1181"/>
    <mergeCell ref="B1184:C1184"/>
    <mergeCell ref="D1184:G1184"/>
    <mergeCell ref="I1184:J1184"/>
    <mergeCell ref="K1184:N1184"/>
    <mergeCell ref="O1184:P1184"/>
    <mergeCell ref="B1176:C1176"/>
    <mergeCell ref="D1176:G1177"/>
    <mergeCell ref="I1176:J1176"/>
    <mergeCell ref="K1176:N1176"/>
    <mergeCell ref="O1176:P1176"/>
    <mergeCell ref="B1179:C1179"/>
    <mergeCell ref="D1179:G1179"/>
    <mergeCell ref="O1179:P1179"/>
    <mergeCell ref="B1171:C1171"/>
    <mergeCell ref="D1171:G1172"/>
    <mergeCell ref="I1171:J1171"/>
    <mergeCell ref="K1171:N1171"/>
    <mergeCell ref="O1171:P1171"/>
    <mergeCell ref="B1174:C1174"/>
    <mergeCell ref="D1174:G1174"/>
    <mergeCell ref="I1174:J1174"/>
    <mergeCell ref="K1174:N1174"/>
    <mergeCell ref="O1174:P1174"/>
    <mergeCell ref="B1166:C1166"/>
    <mergeCell ref="D1166:G1167"/>
    <mergeCell ref="I1166:J1166"/>
    <mergeCell ref="K1166:N1166"/>
    <mergeCell ref="O1166:P1166"/>
    <mergeCell ref="B1169:C1169"/>
    <mergeCell ref="D1169:G1169"/>
    <mergeCell ref="O1169:P1169"/>
    <mergeCell ref="B1161:C1161"/>
    <mergeCell ref="D1161:G1162"/>
    <mergeCell ref="I1161:J1161"/>
    <mergeCell ref="K1161:N1161"/>
    <mergeCell ref="O1161:P1161"/>
    <mergeCell ref="B1164:C1164"/>
    <mergeCell ref="D1164:G1164"/>
    <mergeCell ref="I1164:J1164"/>
    <mergeCell ref="K1164:N1164"/>
    <mergeCell ref="O1164:P1164"/>
    <mergeCell ref="B1157:C1157"/>
    <mergeCell ref="D1157:G1157"/>
    <mergeCell ref="I1157:J1157"/>
    <mergeCell ref="K1157:N1157"/>
    <mergeCell ref="O1157:P1157"/>
    <mergeCell ref="B1159:C1159"/>
    <mergeCell ref="D1159:G1159"/>
    <mergeCell ref="O1159:P1159"/>
    <mergeCell ref="B1152:C1152"/>
    <mergeCell ref="D1152:G1152"/>
    <mergeCell ref="I1152:J1152"/>
    <mergeCell ref="K1152:N1152"/>
    <mergeCell ref="O1152:P1152"/>
    <mergeCell ref="B1154:C1154"/>
    <mergeCell ref="D1154:G1155"/>
    <mergeCell ref="I1154:J1154"/>
    <mergeCell ref="K1154:N1154"/>
    <mergeCell ref="O1154:P1154"/>
    <mergeCell ref="B1147:C1147"/>
    <mergeCell ref="D1147:G1148"/>
    <mergeCell ref="I1147:J1147"/>
    <mergeCell ref="K1147:N1147"/>
    <mergeCell ref="O1147:P1147"/>
    <mergeCell ref="B1150:C1150"/>
    <mergeCell ref="D1150:G1150"/>
    <mergeCell ref="I1150:J1150"/>
    <mergeCell ref="K1150:N1150"/>
    <mergeCell ref="O1150:P1150"/>
    <mergeCell ref="B1142:C1142"/>
    <mergeCell ref="D1142:G1143"/>
    <mergeCell ref="I1142:J1142"/>
    <mergeCell ref="K1142:N1142"/>
    <mergeCell ref="O1142:P1142"/>
    <mergeCell ref="B1145:C1145"/>
    <mergeCell ref="D1145:G1145"/>
    <mergeCell ref="O1145:P1145"/>
    <mergeCell ref="B1137:C1137"/>
    <mergeCell ref="D1137:G1138"/>
    <mergeCell ref="I1137:J1137"/>
    <mergeCell ref="K1137:N1137"/>
    <mergeCell ref="O1137:P1137"/>
    <mergeCell ref="B1140:C1140"/>
    <mergeCell ref="D1140:G1140"/>
    <mergeCell ref="I1140:J1140"/>
    <mergeCell ref="K1140:N1140"/>
    <mergeCell ref="O1140:P1140"/>
    <mergeCell ref="B1132:C1132"/>
    <mergeCell ref="D1132:G1133"/>
    <mergeCell ref="I1132:J1132"/>
    <mergeCell ref="K1132:N1132"/>
    <mergeCell ref="O1132:P1132"/>
    <mergeCell ref="B1135:C1135"/>
    <mergeCell ref="D1135:G1135"/>
    <mergeCell ref="O1135:P1135"/>
    <mergeCell ref="B1127:C1127"/>
    <mergeCell ref="D1127:G1128"/>
    <mergeCell ref="I1127:J1127"/>
    <mergeCell ref="K1127:N1127"/>
    <mergeCell ref="O1127:P1127"/>
    <mergeCell ref="B1130:C1130"/>
    <mergeCell ref="D1130:G1130"/>
    <mergeCell ref="I1130:J1130"/>
    <mergeCell ref="K1130:N1130"/>
    <mergeCell ref="O1130:P1130"/>
    <mergeCell ref="B1123:C1123"/>
    <mergeCell ref="D1123:G1123"/>
    <mergeCell ref="I1123:J1123"/>
    <mergeCell ref="K1123:N1123"/>
    <mergeCell ref="O1123:P1123"/>
    <mergeCell ref="B1125:C1125"/>
    <mergeCell ref="D1125:G1125"/>
    <mergeCell ref="O1125:P1125"/>
    <mergeCell ref="B1118:C1118"/>
    <mergeCell ref="D1118:G1118"/>
    <mergeCell ref="I1118:J1118"/>
    <mergeCell ref="K1118:N1118"/>
    <mergeCell ref="O1118:P1118"/>
    <mergeCell ref="B1120:C1120"/>
    <mergeCell ref="D1120:G1121"/>
    <mergeCell ref="I1120:J1120"/>
    <mergeCell ref="K1120:N1120"/>
    <mergeCell ref="O1120:P1120"/>
    <mergeCell ref="B1113:C1113"/>
    <mergeCell ref="D1113:G1114"/>
    <mergeCell ref="I1113:J1113"/>
    <mergeCell ref="K1113:N1113"/>
    <mergeCell ref="O1113:P1113"/>
    <mergeCell ref="B1116:C1116"/>
    <mergeCell ref="D1116:G1116"/>
    <mergeCell ref="I1116:J1116"/>
    <mergeCell ref="K1116:N1116"/>
    <mergeCell ref="O1116:P1116"/>
    <mergeCell ref="B1108:C1108"/>
    <mergeCell ref="D1108:G1109"/>
    <mergeCell ref="I1108:J1108"/>
    <mergeCell ref="K1108:N1108"/>
    <mergeCell ref="O1108:P1108"/>
    <mergeCell ref="B1111:C1111"/>
    <mergeCell ref="D1111:G1111"/>
    <mergeCell ref="O1111:P1111"/>
    <mergeCell ref="B1103:C1103"/>
    <mergeCell ref="D1103:G1104"/>
    <mergeCell ref="I1103:J1103"/>
    <mergeCell ref="K1103:N1103"/>
    <mergeCell ref="O1103:P1103"/>
    <mergeCell ref="B1106:C1106"/>
    <mergeCell ref="D1106:G1106"/>
    <mergeCell ref="I1106:J1106"/>
    <mergeCell ref="K1106:N1106"/>
    <mergeCell ref="O1106:P1106"/>
    <mergeCell ref="B1098:C1098"/>
    <mergeCell ref="D1098:G1099"/>
    <mergeCell ref="I1098:J1098"/>
    <mergeCell ref="K1098:N1098"/>
    <mergeCell ref="O1098:P1098"/>
    <mergeCell ref="B1101:C1101"/>
    <mergeCell ref="D1101:G1101"/>
    <mergeCell ref="O1101:P1101"/>
    <mergeCell ref="B1093:C1093"/>
    <mergeCell ref="D1093:G1094"/>
    <mergeCell ref="I1093:J1093"/>
    <mergeCell ref="K1093:N1093"/>
    <mergeCell ref="O1093:P1093"/>
    <mergeCell ref="B1096:C1096"/>
    <mergeCell ref="D1096:G1096"/>
    <mergeCell ref="I1096:J1096"/>
    <mergeCell ref="K1096:N1096"/>
    <mergeCell ref="O1096:P1096"/>
    <mergeCell ref="B1089:C1089"/>
    <mergeCell ref="D1089:G1089"/>
    <mergeCell ref="I1089:J1089"/>
    <mergeCell ref="K1089:N1089"/>
    <mergeCell ref="O1089:P1089"/>
    <mergeCell ref="B1091:C1091"/>
    <mergeCell ref="D1091:G1091"/>
    <mergeCell ref="O1091:P1091"/>
    <mergeCell ref="B1084:C1084"/>
    <mergeCell ref="D1084:G1084"/>
    <mergeCell ref="I1084:J1084"/>
    <mergeCell ref="K1084:N1084"/>
    <mergeCell ref="O1084:P1084"/>
    <mergeCell ref="B1086:C1086"/>
    <mergeCell ref="D1086:G1087"/>
    <mergeCell ref="I1086:J1086"/>
    <mergeCell ref="K1086:N1086"/>
    <mergeCell ref="O1086:P1086"/>
    <mergeCell ref="B1079:C1079"/>
    <mergeCell ref="D1079:G1080"/>
    <mergeCell ref="I1079:J1079"/>
    <mergeCell ref="K1079:N1079"/>
    <mergeCell ref="O1079:P1079"/>
    <mergeCell ref="B1082:C1082"/>
    <mergeCell ref="D1082:G1082"/>
    <mergeCell ref="I1082:J1082"/>
    <mergeCell ref="K1082:N1082"/>
    <mergeCell ref="O1082:P1082"/>
    <mergeCell ref="B1074:C1074"/>
    <mergeCell ref="D1074:G1075"/>
    <mergeCell ref="I1074:J1074"/>
    <mergeCell ref="K1074:N1074"/>
    <mergeCell ref="O1074:P1074"/>
    <mergeCell ref="B1077:C1077"/>
    <mergeCell ref="D1077:G1077"/>
    <mergeCell ref="O1077:P1077"/>
    <mergeCell ref="B1069:C1069"/>
    <mergeCell ref="D1069:G1070"/>
    <mergeCell ref="I1069:J1069"/>
    <mergeCell ref="K1069:N1069"/>
    <mergeCell ref="O1069:P1069"/>
    <mergeCell ref="B1072:C1072"/>
    <mergeCell ref="D1072:G1072"/>
    <mergeCell ref="I1072:J1072"/>
    <mergeCell ref="K1072:N1072"/>
    <mergeCell ref="O1072:P1072"/>
    <mergeCell ref="B1064:C1064"/>
    <mergeCell ref="D1064:G1065"/>
    <mergeCell ref="I1064:J1064"/>
    <mergeCell ref="K1064:N1064"/>
    <mergeCell ref="O1064:P1064"/>
    <mergeCell ref="B1067:C1067"/>
    <mergeCell ref="D1067:G1067"/>
    <mergeCell ref="O1067:P1067"/>
    <mergeCell ref="B1059:C1059"/>
    <mergeCell ref="D1059:G1060"/>
    <mergeCell ref="I1059:J1059"/>
    <mergeCell ref="K1059:N1059"/>
    <mergeCell ref="O1059:P1059"/>
    <mergeCell ref="B1062:C1062"/>
    <mergeCell ref="D1062:G1062"/>
    <mergeCell ref="I1062:J1062"/>
    <mergeCell ref="K1062:N1062"/>
    <mergeCell ref="O1062:P1062"/>
    <mergeCell ref="B1056:C1056"/>
    <mergeCell ref="D1056:G1056"/>
    <mergeCell ref="I1056:J1056"/>
    <mergeCell ref="K1056:N1056"/>
    <mergeCell ref="O1056:P1056"/>
    <mergeCell ref="B1058:C1058"/>
    <mergeCell ref="D1058:G1058"/>
    <mergeCell ref="O1058:P1058"/>
    <mergeCell ref="B1052:C1052"/>
    <mergeCell ref="D1052:G1052"/>
    <mergeCell ref="I1052:J1052"/>
    <mergeCell ref="K1052:N1052"/>
    <mergeCell ref="O1052:P1052"/>
    <mergeCell ref="B1054:C1054"/>
    <mergeCell ref="D1054:G1054"/>
    <mergeCell ref="I1054:J1054"/>
    <mergeCell ref="K1054:N1054"/>
    <mergeCell ref="O1054:P1054"/>
    <mergeCell ref="B1047:C1047"/>
    <mergeCell ref="D1047:G1048"/>
    <mergeCell ref="I1047:J1047"/>
    <mergeCell ref="K1047:N1047"/>
    <mergeCell ref="O1047:P1047"/>
    <mergeCell ref="B1050:C1050"/>
    <mergeCell ref="D1050:G1050"/>
    <mergeCell ref="I1050:J1050"/>
    <mergeCell ref="K1050:N1050"/>
    <mergeCell ref="O1050:P1050"/>
    <mergeCell ref="B1042:C1042"/>
    <mergeCell ref="D1042:G1043"/>
    <mergeCell ref="I1042:J1042"/>
    <mergeCell ref="K1042:N1042"/>
    <mergeCell ref="O1042:P1042"/>
    <mergeCell ref="B1045:C1045"/>
    <mergeCell ref="D1045:G1045"/>
    <mergeCell ref="O1045:P1045"/>
    <mergeCell ref="B1036:C1036"/>
    <mergeCell ref="D1036:G1037"/>
    <mergeCell ref="I1036:J1036"/>
    <mergeCell ref="K1036:N1036"/>
    <mergeCell ref="O1036:P1036"/>
    <mergeCell ref="B1039:C1039"/>
    <mergeCell ref="D1039:G1040"/>
    <mergeCell ref="I1039:J1039"/>
    <mergeCell ref="K1039:N1039"/>
    <mergeCell ref="O1039:P1039"/>
    <mergeCell ref="B1031:C1031"/>
    <mergeCell ref="D1031:G1032"/>
    <mergeCell ref="I1031:J1031"/>
    <mergeCell ref="K1031:N1031"/>
    <mergeCell ref="O1031:P1031"/>
    <mergeCell ref="B1034:C1034"/>
    <mergeCell ref="D1034:G1034"/>
    <mergeCell ref="I1034:J1034"/>
    <mergeCell ref="K1034:N1034"/>
    <mergeCell ref="O1034:P1034"/>
    <mergeCell ref="B1026:C1026"/>
    <mergeCell ref="D1026:G1027"/>
    <mergeCell ref="I1026:J1026"/>
    <mergeCell ref="K1026:N1026"/>
    <mergeCell ref="O1026:P1026"/>
    <mergeCell ref="B1029:C1029"/>
    <mergeCell ref="D1029:G1029"/>
    <mergeCell ref="O1029:P1029"/>
    <mergeCell ref="B1020:C1020"/>
    <mergeCell ref="D1020:G1021"/>
    <mergeCell ref="I1020:J1020"/>
    <mergeCell ref="K1020:N1020"/>
    <mergeCell ref="O1020:P1020"/>
    <mergeCell ref="B1023:C1023"/>
    <mergeCell ref="D1023:G1024"/>
    <mergeCell ref="I1023:J1023"/>
    <mergeCell ref="K1023:N1023"/>
    <mergeCell ref="O1023:P1023"/>
    <mergeCell ref="B1015:C1015"/>
    <mergeCell ref="D1015:G1016"/>
    <mergeCell ref="I1015:J1015"/>
    <mergeCell ref="K1015:N1015"/>
    <mergeCell ref="O1015:P1015"/>
    <mergeCell ref="B1018:C1018"/>
    <mergeCell ref="D1018:G1018"/>
    <mergeCell ref="I1018:J1018"/>
    <mergeCell ref="K1018:N1018"/>
    <mergeCell ref="O1018:P1018"/>
    <mergeCell ref="B1011:C1011"/>
    <mergeCell ref="D1011:G1011"/>
    <mergeCell ref="I1011:J1011"/>
    <mergeCell ref="K1011:N1011"/>
    <mergeCell ref="O1011:P1011"/>
    <mergeCell ref="B1013:C1013"/>
    <mergeCell ref="D1013:G1013"/>
    <mergeCell ref="O1013:P1013"/>
    <mergeCell ref="B1006:C1006"/>
    <mergeCell ref="D1006:G1006"/>
    <mergeCell ref="I1006:J1006"/>
    <mergeCell ref="K1006:N1006"/>
    <mergeCell ref="O1006:P1006"/>
    <mergeCell ref="B1008:C1008"/>
    <mergeCell ref="D1008:G1009"/>
    <mergeCell ref="I1008:J1008"/>
    <mergeCell ref="K1008:N1008"/>
    <mergeCell ref="O1008:P1008"/>
    <mergeCell ref="B1001:C1001"/>
    <mergeCell ref="D1001:G1001"/>
    <mergeCell ref="O1001:P1001"/>
    <mergeCell ref="B1003:C1003"/>
    <mergeCell ref="D1003:G1004"/>
    <mergeCell ref="I1003:J1003"/>
    <mergeCell ref="K1003:N1003"/>
    <mergeCell ref="O1003:P1003"/>
    <mergeCell ref="B996:C996"/>
    <mergeCell ref="D996:G997"/>
    <mergeCell ref="I996:J996"/>
    <mergeCell ref="K996:N996"/>
    <mergeCell ref="O996:P996"/>
    <mergeCell ref="B999:C999"/>
    <mergeCell ref="D999:G999"/>
    <mergeCell ref="I999:J999"/>
    <mergeCell ref="K999:N999"/>
    <mergeCell ref="O999:P999"/>
    <mergeCell ref="B991:C991"/>
    <mergeCell ref="D991:G992"/>
    <mergeCell ref="I991:J991"/>
    <mergeCell ref="K991:N991"/>
    <mergeCell ref="O991:P991"/>
    <mergeCell ref="B994:C994"/>
    <mergeCell ref="D994:G994"/>
    <mergeCell ref="I994:J994"/>
    <mergeCell ref="K994:N994"/>
    <mergeCell ref="O994:P994"/>
    <mergeCell ref="B986:C986"/>
    <mergeCell ref="D986:G987"/>
    <mergeCell ref="I986:J986"/>
    <mergeCell ref="K986:N986"/>
    <mergeCell ref="O986:P986"/>
    <mergeCell ref="B989:C989"/>
    <mergeCell ref="D989:G989"/>
    <mergeCell ref="O989:P989"/>
    <mergeCell ref="B981:C981"/>
    <mergeCell ref="D981:G982"/>
    <mergeCell ref="I981:J981"/>
    <mergeCell ref="K981:N981"/>
    <mergeCell ref="O981:P981"/>
    <mergeCell ref="B984:C984"/>
    <mergeCell ref="D984:G984"/>
    <mergeCell ref="I984:J984"/>
    <mergeCell ref="K984:N984"/>
    <mergeCell ref="O984:P984"/>
    <mergeCell ref="B976:C976"/>
    <mergeCell ref="D976:G977"/>
    <mergeCell ref="I976:J976"/>
    <mergeCell ref="K976:N976"/>
    <mergeCell ref="O976:P976"/>
    <mergeCell ref="B979:C979"/>
    <mergeCell ref="D979:G979"/>
    <mergeCell ref="O979:P979"/>
    <mergeCell ref="B971:C971"/>
    <mergeCell ref="D971:G972"/>
    <mergeCell ref="I971:J971"/>
    <mergeCell ref="K971:N971"/>
    <mergeCell ref="O971:P971"/>
    <mergeCell ref="B974:C974"/>
    <mergeCell ref="D974:G974"/>
    <mergeCell ref="I974:J974"/>
    <mergeCell ref="K974:N974"/>
    <mergeCell ref="O974:P974"/>
    <mergeCell ref="B966:C966"/>
    <mergeCell ref="D966:G967"/>
    <mergeCell ref="I966:J966"/>
    <mergeCell ref="K966:N966"/>
    <mergeCell ref="O966:P966"/>
    <mergeCell ref="B969:C969"/>
    <mergeCell ref="D969:G969"/>
    <mergeCell ref="O969:P969"/>
    <mergeCell ref="B961:C961"/>
    <mergeCell ref="D961:G962"/>
    <mergeCell ref="I961:J961"/>
    <mergeCell ref="K961:N961"/>
    <mergeCell ref="O961:P961"/>
    <mergeCell ref="B964:C964"/>
    <mergeCell ref="D964:G964"/>
    <mergeCell ref="I964:J964"/>
    <mergeCell ref="K964:N964"/>
    <mergeCell ref="O964:P964"/>
    <mergeCell ref="B956:C956"/>
    <mergeCell ref="D956:G957"/>
    <mergeCell ref="I956:J956"/>
    <mergeCell ref="K956:N956"/>
    <mergeCell ref="O956:P956"/>
    <mergeCell ref="B959:C959"/>
    <mergeCell ref="D959:G959"/>
    <mergeCell ref="O959:P959"/>
    <mergeCell ref="B952:C952"/>
    <mergeCell ref="D952:G953"/>
    <mergeCell ref="I952:J952"/>
    <mergeCell ref="K952:N952"/>
    <mergeCell ref="O952:P952"/>
    <mergeCell ref="B955:C955"/>
    <mergeCell ref="D955:G955"/>
    <mergeCell ref="I955:J955"/>
    <mergeCell ref="K955:N955"/>
    <mergeCell ref="O955:P955"/>
    <mergeCell ref="B947:C947"/>
    <mergeCell ref="D947:G948"/>
    <mergeCell ref="I947:J947"/>
    <mergeCell ref="K947:N947"/>
    <mergeCell ref="O947:P947"/>
    <mergeCell ref="B950:C950"/>
    <mergeCell ref="D950:G950"/>
    <mergeCell ref="O950:P950"/>
    <mergeCell ref="B942:C942"/>
    <mergeCell ref="D942:G943"/>
    <mergeCell ref="I942:J942"/>
    <mergeCell ref="K942:N942"/>
    <mergeCell ref="O942:P942"/>
    <mergeCell ref="B945:C945"/>
    <mergeCell ref="D945:G945"/>
    <mergeCell ref="I945:J945"/>
    <mergeCell ref="K945:N945"/>
    <mergeCell ref="O945:P945"/>
    <mergeCell ref="B937:C937"/>
    <mergeCell ref="D937:G938"/>
    <mergeCell ref="I937:J937"/>
    <mergeCell ref="K937:N937"/>
    <mergeCell ref="O937:P937"/>
    <mergeCell ref="B940:C940"/>
    <mergeCell ref="D940:G940"/>
    <mergeCell ref="O940:P940"/>
    <mergeCell ref="B932:C932"/>
    <mergeCell ref="D932:G933"/>
    <mergeCell ref="I932:J932"/>
    <mergeCell ref="K932:N932"/>
    <mergeCell ref="O932:P932"/>
    <mergeCell ref="B935:C935"/>
    <mergeCell ref="D935:G935"/>
    <mergeCell ref="I935:J935"/>
    <mergeCell ref="K935:N935"/>
    <mergeCell ref="O935:P935"/>
    <mergeCell ref="B927:C927"/>
    <mergeCell ref="D927:G928"/>
    <mergeCell ref="I927:J927"/>
    <mergeCell ref="K927:N927"/>
    <mergeCell ref="O927:P927"/>
    <mergeCell ref="B930:C930"/>
    <mergeCell ref="D930:G930"/>
    <mergeCell ref="O930:P930"/>
    <mergeCell ref="B922:C922"/>
    <mergeCell ref="D922:G923"/>
    <mergeCell ref="I922:J922"/>
    <mergeCell ref="K922:N922"/>
    <mergeCell ref="O922:P922"/>
    <mergeCell ref="B925:C925"/>
    <mergeCell ref="D925:G925"/>
    <mergeCell ref="I925:J925"/>
    <mergeCell ref="K925:N925"/>
    <mergeCell ref="O925:P925"/>
    <mergeCell ref="B917:C917"/>
    <mergeCell ref="D917:G918"/>
    <mergeCell ref="I917:J917"/>
    <mergeCell ref="K917:N917"/>
    <mergeCell ref="O917:P917"/>
    <mergeCell ref="B920:C920"/>
    <mergeCell ref="D920:G920"/>
    <mergeCell ref="O920:P920"/>
    <mergeCell ref="B912:C912"/>
    <mergeCell ref="D912:G913"/>
    <mergeCell ref="I912:J912"/>
    <mergeCell ref="K912:N912"/>
    <mergeCell ref="O912:P912"/>
    <mergeCell ref="B915:C915"/>
    <mergeCell ref="D915:G915"/>
    <mergeCell ref="I915:J915"/>
    <mergeCell ref="K915:N915"/>
    <mergeCell ref="O915:P915"/>
    <mergeCell ref="B907:C907"/>
    <mergeCell ref="D907:G908"/>
    <mergeCell ref="I907:J907"/>
    <mergeCell ref="K907:N907"/>
    <mergeCell ref="O907:P907"/>
    <mergeCell ref="B910:C910"/>
    <mergeCell ref="D910:G910"/>
    <mergeCell ref="O910:P910"/>
    <mergeCell ref="B902:C902"/>
    <mergeCell ref="D902:G903"/>
    <mergeCell ref="I902:J902"/>
    <mergeCell ref="K902:N902"/>
    <mergeCell ref="O902:P902"/>
    <mergeCell ref="B905:C905"/>
    <mergeCell ref="D905:G905"/>
    <mergeCell ref="I905:J905"/>
    <mergeCell ref="K905:N905"/>
    <mergeCell ref="O905:P905"/>
    <mergeCell ref="B898:C898"/>
    <mergeCell ref="D898:G898"/>
    <mergeCell ref="I898:J898"/>
    <mergeCell ref="K898:N898"/>
    <mergeCell ref="O898:P898"/>
    <mergeCell ref="B900:C900"/>
    <mergeCell ref="D900:G900"/>
    <mergeCell ref="O900:P900"/>
    <mergeCell ref="B893:C893"/>
    <mergeCell ref="D893:G894"/>
    <mergeCell ref="I893:J893"/>
    <mergeCell ref="K893:N893"/>
    <mergeCell ref="O893:P893"/>
    <mergeCell ref="B896:C896"/>
    <mergeCell ref="D896:G896"/>
    <mergeCell ref="I896:J896"/>
    <mergeCell ref="K896:N896"/>
    <mergeCell ref="O896:P896"/>
    <mergeCell ref="B887:C887"/>
    <mergeCell ref="D887:G888"/>
    <mergeCell ref="I887:J887"/>
    <mergeCell ref="K887:N887"/>
    <mergeCell ref="O887:P887"/>
    <mergeCell ref="B890:C890"/>
    <mergeCell ref="D890:G891"/>
    <mergeCell ref="I890:J890"/>
    <mergeCell ref="K890:N890"/>
    <mergeCell ref="O890:P890"/>
    <mergeCell ref="B883:C883"/>
    <mergeCell ref="D883:G883"/>
    <mergeCell ref="I883:J883"/>
    <mergeCell ref="K883:N883"/>
    <mergeCell ref="O883:P883"/>
    <mergeCell ref="B885:C885"/>
    <mergeCell ref="D885:G885"/>
    <mergeCell ref="O885:P885"/>
    <mergeCell ref="B878:C878"/>
    <mergeCell ref="D878:G878"/>
    <mergeCell ref="I878:J878"/>
    <mergeCell ref="K878:N878"/>
    <mergeCell ref="O878:P878"/>
    <mergeCell ref="B880:C880"/>
    <mergeCell ref="D880:G881"/>
    <mergeCell ref="I880:J880"/>
    <mergeCell ref="K880:N880"/>
    <mergeCell ref="O880:P880"/>
    <mergeCell ref="B874:C874"/>
    <mergeCell ref="D874:G874"/>
    <mergeCell ref="O874:P874"/>
    <mergeCell ref="B876:C876"/>
    <mergeCell ref="D876:G876"/>
    <mergeCell ref="O876:P876"/>
    <mergeCell ref="B868:C868"/>
    <mergeCell ref="D868:G869"/>
    <mergeCell ref="I868:J868"/>
    <mergeCell ref="K868:N868"/>
    <mergeCell ref="O868:P868"/>
    <mergeCell ref="B871:C871"/>
    <mergeCell ref="D871:G872"/>
    <mergeCell ref="I871:J871"/>
    <mergeCell ref="K871:N871"/>
    <mergeCell ref="O871:P871"/>
    <mergeCell ref="B862:C862"/>
    <mergeCell ref="D862:G863"/>
    <mergeCell ref="I862:J862"/>
    <mergeCell ref="K862:N862"/>
    <mergeCell ref="O862:P862"/>
    <mergeCell ref="B865:C865"/>
    <mergeCell ref="D865:G866"/>
    <mergeCell ref="I865:J865"/>
    <mergeCell ref="K865:N865"/>
    <mergeCell ref="O865:P865"/>
    <mergeCell ref="B856:C856"/>
    <mergeCell ref="D856:G857"/>
    <mergeCell ref="I856:J856"/>
    <mergeCell ref="K856:N856"/>
    <mergeCell ref="O856:P856"/>
    <mergeCell ref="B859:C859"/>
    <mergeCell ref="D859:G860"/>
    <mergeCell ref="I859:J859"/>
    <mergeCell ref="K859:N859"/>
    <mergeCell ref="O859:P859"/>
    <mergeCell ref="B851:C851"/>
    <mergeCell ref="D851:G852"/>
    <mergeCell ref="I851:J851"/>
    <mergeCell ref="K851:N851"/>
    <mergeCell ref="O851:P851"/>
    <mergeCell ref="B853:C853"/>
    <mergeCell ref="D853:G854"/>
    <mergeCell ref="I853:J853"/>
    <mergeCell ref="K853:N853"/>
    <mergeCell ref="O853:P853"/>
    <mergeCell ref="B846:C846"/>
    <mergeCell ref="D846:G847"/>
    <mergeCell ref="I846:J846"/>
    <mergeCell ref="K846:N846"/>
    <mergeCell ref="O846:P846"/>
    <mergeCell ref="B849:C849"/>
    <mergeCell ref="D849:G849"/>
    <mergeCell ref="O849:P849"/>
    <mergeCell ref="B841:C841"/>
    <mergeCell ref="D841:G841"/>
    <mergeCell ref="I841:J841"/>
    <mergeCell ref="K841:N841"/>
    <mergeCell ref="O841:P841"/>
    <mergeCell ref="B843:C843"/>
    <mergeCell ref="D843:G844"/>
    <mergeCell ref="I843:J843"/>
    <mergeCell ref="K843:N843"/>
    <mergeCell ref="O843:P843"/>
    <mergeCell ref="B836:C836"/>
    <mergeCell ref="D836:G836"/>
    <mergeCell ref="O836:P836"/>
    <mergeCell ref="B838:C838"/>
    <mergeCell ref="D838:G839"/>
    <mergeCell ref="I838:J838"/>
    <mergeCell ref="K838:N838"/>
    <mergeCell ref="O838:P838"/>
    <mergeCell ref="B832:C832"/>
    <mergeCell ref="D832:G832"/>
    <mergeCell ref="O832:P832"/>
    <mergeCell ref="B834:C834"/>
    <mergeCell ref="D834:G834"/>
    <mergeCell ref="I834:J834"/>
    <mergeCell ref="K834:N834"/>
    <mergeCell ref="O834:P834"/>
    <mergeCell ref="B828:C828"/>
    <mergeCell ref="D828:G828"/>
    <mergeCell ref="I828:J828"/>
    <mergeCell ref="K828:N828"/>
    <mergeCell ref="O828:P828"/>
    <mergeCell ref="B830:C830"/>
    <mergeCell ref="D830:G830"/>
    <mergeCell ref="O830:P830"/>
    <mergeCell ref="B824:C824"/>
    <mergeCell ref="D824:G824"/>
    <mergeCell ref="I824:J824"/>
    <mergeCell ref="K824:N824"/>
    <mergeCell ref="O824:P824"/>
    <mergeCell ref="B826:C826"/>
    <mergeCell ref="D826:G826"/>
    <mergeCell ref="I826:J826"/>
    <mergeCell ref="K826:N826"/>
    <mergeCell ref="O826:P826"/>
    <mergeCell ref="B819:C819"/>
    <mergeCell ref="D819:G820"/>
    <mergeCell ref="O819:P819"/>
    <mergeCell ref="B822:C822"/>
    <mergeCell ref="D822:G822"/>
    <mergeCell ref="I822:J822"/>
    <mergeCell ref="K822:N822"/>
    <mergeCell ref="O822:P822"/>
    <mergeCell ref="B815:C815"/>
    <mergeCell ref="D815:G815"/>
    <mergeCell ref="I815:J815"/>
    <mergeCell ref="K815:N815"/>
    <mergeCell ref="O815:P815"/>
    <mergeCell ref="B817:C817"/>
    <mergeCell ref="D817:G817"/>
    <mergeCell ref="I817:J817"/>
    <mergeCell ref="K817:N817"/>
    <mergeCell ref="O817:P817"/>
    <mergeCell ref="B811:C811"/>
    <mergeCell ref="D811:G811"/>
    <mergeCell ref="I811:J811"/>
    <mergeCell ref="K811:N811"/>
    <mergeCell ref="O811:P811"/>
    <mergeCell ref="B813:C813"/>
    <mergeCell ref="D813:G813"/>
    <mergeCell ref="I813:J813"/>
    <mergeCell ref="K813:N813"/>
    <mergeCell ref="O813:P813"/>
    <mergeCell ref="B807:C807"/>
    <mergeCell ref="D807:G807"/>
    <mergeCell ref="I807:J807"/>
    <mergeCell ref="K807:N807"/>
    <mergeCell ref="O807:P807"/>
    <mergeCell ref="B809:C809"/>
    <mergeCell ref="D809:G809"/>
    <mergeCell ref="I809:J809"/>
    <mergeCell ref="K809:N809"/>
    <mergeCell ref="O809:P809"/>
    <mergeCell ref="B803:C803"/>
    <mergeCell ref="D803:G803"/>
    <mergeCell ref="I803:J803"/>
    <mergeCell ref="K803:N803"/>
    <mergeCell ref="O803:P803"/>
    <mergeCell ref="B805:C805"/>
    <mergeCell ref="D805:G805"/>
    <mergeCell ref="I805:J805"/>
    <mergeCell ref="K805:N805"/>
    <mergeCell ref="O805:P805"/>
    <mergeCell ref="B799:C799"/>
    <mergeCell ref="D799:G799"/>
    <mergeCell ref="I799:J799"/>
    <mergeCell ref="K799:N799"/>
    <mergeCell ref="O799:P799"/>
    <mergeCell ref="B801:C801"/>
    <mergeCell ref="D801:G801"/>
    <mergeCell ref="O801:P801"/>
    <mergeCell ref="B795:C795"/>
    <mergeCell ref="D795:G795"/>
    <mergeCell ref="I795:J795"/>
    <mergeCell ref="K795:N795"/>
    <mergeCell ref="O795:P795"/>
    <mergeCell ref="B797:C797"/>
    <mergeCell ref="D797:G797"/>
    <mergeCell ref="I797:J797"/>
    <mergeCell ref="B791:C791"/>
    <mergeCell ref="D791:G791"/>
    <mergeCell ref="I791:J791"/>
    <mergeCell ref="K791:N791"/>
    <mergeCell ref="O791:P791"/>
    <mergeCell ref="B793:C793"/>
    <mergeCell ref="D793:G793"/>
    <mergeCell ref="O793:P793"/>
    <mergeCell ref="B787:C787"/>
    <mergeCell ref="D787:G787"/>
    <mergeCell ref="O787:P787"/>
    <mergeCell ref="B789:C789"/>
    <mergeCell ref="D789:G789"/>
    <mergeCell ref="O789:P789"/>
    <mergeCell ref="B783:C783"/>
    <mergeCell ref="D783:G783"/>
    <mergeCell ref="I783:J783"/>
    <mergeCell ref="K783:N783"/>
    <mergeCell ref="O783:P783"/>
    <mergeCell ref="B785:C785"/>
    <mergeCell ref="D785:G785"/>
    <mergeCell ref="I785:J785"/>
    <mergeCell ref="K785:N785"/>
    <mergeCell ref="O785:P785"/>
    <mergeCell ref="B779:C779"/>
    <mergeCell ref="D779:G779"/>
    <mergeCell ref="I779:J779"/>
    <mergeCell ref="K779:N779"/>
    <mergeCell ref="O779:P779"/>
    <mergeCell ref="B781:C781"/>
    <mergeCell ref="D781:G781"/>
    <mergeCell ref="O781:P781"/>
    <mergeCell ref="B775:C775"/>
    <mergeCell ref="D775:G775"/>
    <mergeCell ref="O775:P775"/>
    <mergeCell ref="B777:C777"/>
    <mergeCell ref="D777:G777"/>
    <mergeCell ref="I777:J777"/>
    <mergeCell ref="K777:N777"/>
    <mergeCell ref="O777:P777"/>
    <mergeCell ref="B771:C771"/>
    <mergeCell ref="D771:G771"/>
    <mergeCell ref="O771:P771"/>
    <mergeCell ref="B773:C773"/>
    <mergeCell ref="D773:G773"/>
    <mergeCell ref="I773:J773"/>
    <mergeCell ref="K773:N773"/>
    <mergeCell ref="O773:P773"/>
    <mergeCell ref="B767:C767"/>
    <mergeCell ref="D767:G767"/>
    <mergeCell ref="I767:J767"/>
    <mergeCell ref="K767:N767"/>
    <mergeCell ref="O767:P767"/>
    <mergeCell ref="B769:C769"/>
    <mergeCell ref="D769:G769"/>
    <mergeCell ref="O769:P769"/>
    <mergeCell ref="B762:C762"/>
    <mergeCell ref="D762:G762"/>
    <mergeCell ref="O762:P762"/>
    <mergeCell ref="B764:C764"/>
    <mergeCell ref="D764:G765"/>
    <mergeCell ref="I764:J764"/>
    <mergeCell ref="K764:N764"/>
    <mergeCell ref="O764:P764"/>
    <mergeCell ref="B758:C758"/>
    <mergeCell ref="D758:G758"/>
    <mergeCell ref="I758:J758"/>
    <mergeCell ref="K758:N758"/>
    <mergeCell ref="O758:P758"/>
    <mergeCell ref="B760:C760"/>
    <mergeCell ref="D760:G760"/>
    <mergeCell ref="I760:J760"/>
    <mergeCell ref="K760:N760"/>
    <mergeCell ref="O760:P760"/>
    <mergeCell ref="B754:C754"/>
    <mergeCell ref="D754:G754"/>
    <mergeCell ref="I754:J754"/>
    <mergeCell ref="K754:N754"/>
    <mergeCell ref="O754:P754"/>
    <mergeCell ref="B756:C756"/>
    <mergeCell ref="D756:G756"/>
    <mergeCell ref="I756:J756"/>
    <mergeCell ref="K756:N756"/>
    <mergeCell ref="O756:P756"/>
    <mergeCell ref="B750:C750"/>
    <mergeCell ref="D750:G750"/>
    <mergeCell ref="O750:P750"/>
    <mergeCell ref="B752:C752"/>
    <mergeCell ref="D752:G752"/>
    <mergeCell ref="I752:J752"/>
    <mergeCell ref="K752:N752"/>
    <mergeCell ref="O752:P752"/>
    <mergeCell ref="B747:C747"/>
    <mergeCell ref="D747:G747"/>
    <mergeCell ref="I747:J747"/>
    <mergeCell ref="K747:N747"/>
    <mergeCell ref="O747:P747"/>
    <mergeCell ref="B748:C748"/>
    <mergeCell ref="D748:G748"/>
    <mergeCell ref="I748:J748"/>
    <mergeCell ref="K748:N748"/>
    <mergeCell ref="O748:P748"/>
    <mergeCell ref="B743:C743"/>
    <mergeCell ref="D743:G743"/>
    <mergeCell ref="I743:J743"/>
    <mergeCell ref="K743:N743"/>
    <mergeCell ref="O743:P743"/>
    <mergeCell ref="B745:C745"/>
    <mergeCell ref="D745:G745"/>
    <mergeCell ref="O745:P745"/>
    <mergeCell ref="B739:C739"/>
    <mergeCell ref="D739:G739"/>
    <mergeCell ref="O739:P739"/>
    <mergeCell ref="B741:C741"/>
    <mergeCell ref="D741:G741"/>
    <mergeCell ref="I741:J741"/>
    <mergeCell ref="K741:N741"/>
    <mergeCell ref="O741:P741"/>
    <mergeCell ref="B735:C735"/>
    <mergeCell ref="D735:G735"/>
    <mergeCell ref="I735:J735"/>
    <mergeCell ref="K735:N735"/>
    <mergeCell ref="O735:P735"/>
    <mergeCell ref="B737:C737"/>
    <mergeCell ref="D737:G737"/>
    <mergeCell ref="O737:P737"/>
    <mergeCell ref="B731:C731"/>
    <mergeCell ref="D731:G731"/>
    <mergeCell ref="I731:J731"/>
    <mergeCell ref="K731:N731"/>
    <mergeCell ref="O731:P731"/>
    <mergeCell ref="B733:C733"/>
    <mergeCell ref="D733:G733"/>
    <mergeCell ref="O733:P733"/>
    <mergeCell ref="B727:C727"/>
    <mergeCell ref="D727:G727"/>
    <mergeCell ref="O727:P727"/>
    <mergeCell ref="B729:C729"/>
    <mergeCell ref="D729:G729"/>
    <mergeCell ref="I729:J729"/>
    <mergeCell ref="K729:N729"/>
    <mergeCell ref="O729:P729"/>
    <mergeCell ref="B723:C723"/>
    <mergeCell ref="D723:G723"/>
    <mergeCell ref="I723:J723"/>
    <mergeCell ref="K723:N723"/>
    <mergeCell ref="O723:P723"/>
    <mergeCell ref="B725:C725"/>
    <mergeCell ref="D725:G725"/>
    <mergeCell ref="I725:J725"/>
    <mergeCell ref="K725:N725"/>
    <mergeCell ref="O725:P725"/>
    <mergeCell ref="B719:C719"/>
    <mergeCell ref="D719:G719"/>
    <mergeCell ref="I719:J719"/>
    <mergeCell ref="K719:N719"/>
    <mergeCell ref="O719:P719"/>
    <mergeCell ref="B721:C721"/>
    <mergeCell ref="D721:G721"/>
    <mergeCell ref="I721:J721"/>
    <mergeCell ref="K721:N721"/>
    <mergeCell ref="O721:P721"/>
    <mergeCell ref="B715:C715"/>
    <mergeCell ref="D715:G715"/>
    <mergeCell ref="I715:J715"/>
    <mergeCell ref="K715:N715"/>
    <mergeCell ref="O715:P715"/>
    <mergeCell ref="B717:C717"/>
    <mergeCell ref="D717:G717"/>
    <mergeCell ref="I717:J717"/>
    <mergeCell ref="K717:N717"/>
    <mergeCell ref="O717:P717"/>
    <mergeCell ref="B711:C711"/>
    <mergeCell ref="D711:G711"/>
    <mergeCell ref="O711:P711"/>
    <mergeCell ref="B713:C713"/>
    <mergeCell ref="D713:G713"/>
    <mergeCell ref="I713:J713"/>
    <mergeCell ref="K713:N713"/>
    <mergeCell ref="O713:P713"/>
    <mergeCell ref="B707:C707"/>
    <mergeCell ref="D707:G707"/>
    <mergeCell ref="I707:J707"/>
    <mergeCell ref="K707:N707"/>
    <mergeCell ref="O707:P707"/>
    <mergeCell ref="B709:C709"/>
    <mergeCell ref="D709:G709"/>
    <mergeCell ref="I709:J709"/>
    <mergeCell ref="K709:N709"/>
    <mergeCell ref="O709:P709"/>
    <mergeCell ref="B703:C703"/>
    <mergeCell ref="D703:G703"/>
    <mergeCell ref="I703:J703"/>
    <mergeCell ref="K703:N703"/>
    <mergeCell ref="O703:P703"/>
    <mergeCell ref="B705:C705"/>
    <mergeCell ref="D705:G705"/>
    <mergeCell ref="I705:J705"/>
    <mergeCell ref="K705:N705"/>
    <mergeCell ref="O705:P705"/>
    <mergeCell ref="B699:C699"/>
    <mergeCell ref="D699:G699"/>
    <mergeCell ref="I699:J699"/>
    <mergeCell ref="K699:N699"/>
    <mergeCell ref="O699:P699"/>
    <mergeCell ref="B701:C701"/>
    <mergeCell ref="D701:G701"/>
    <mergeCell ref="I701:J701"/>
    <mergeCell ref="K701:N701"/>
    <mergeCell ref="O701:P701"/>
    <mergeCell ref="B695:C695"/>
    <mergeCell ref="D695:G695"/>
    <mergeCell ref="I695:J695"/>
    <mergeCell ref="K695:N695"/>
    <mergeCell ref="O695:P695"/>
    <mergeCell ref="B697:C697"/>
    <mergeCell ref="D697:G697"/>
    <mergeCell ref="I697:J697"/>
    <mergeCell ref="K697:N697"/>
    <mergeCell ref="O697:P697"/>
    <mergeCell ref="B691:C691"/>
    <mergeCell ref="D691:G691"/>
    <mergeCell ref="O691:P691"/>
    <mergeCell ref="B693:C693"/>
    <mergeCell ref="D693:G693"/>
    <mergeCell ref="I693:J693"/>
    <mergeCell ref="K693:N693"/>
    <mergeCell ref="O693:P693"/>
    <mergeCell ref="B686:C686"/>
    <mergeCell ref="D686:G686"/>
    <mergeCell ref="I686:J686"/>
    <mergeCell ref="K686:N686"/>
    <mergeCell ref="O686:P686"/>
    <mergeCell ref="B688:C688"/>
    <mergeCell ref="D688:G689"/>
    <mergeCell ref="I688:J688"/>
    <mergeCell ref="K688:N688"/>
    <mergeCell ref="O688:P688"/>
    <mergeCell ref="B682:C682"/>
    <mergeCell ref="D682:G682"/>
    <mergeCell ref="I682:J682"/>
    <mergeCell ref="K682:N682"/>
    <mergeCell ref="O682:P682"/>
    <mergeCell ref="B684:C684"/>
    <mergeCell ref="D684:G684"/>
    <mergeCell ref="O684:P684"/>
    <mergeCell ref="B678:C678"/>
    <mergeCell ref="D678:G678"/>
    <mergeCell ref="I678:J678"/>
    <mergeCell ref="K678:N678"/>
    <mergeCell ref="O678:P678"/>
    <mergeCell ref="B680:C680"/>
    <mergeCell ref="D680:G680"/>
    <mergeCell ref="I680:J680"/>
    <mergeCell ref="K680:N680"/>
    <mergeCell ref="O680:P680"/>
    <mergeCell ref="B674:C674"/>
    <mergeCell ref="D674:G674"/>
    <mergeCell ref="I674:J674"/>
    <mergeCell ref="K674:N674"/>
    <mergeCell ref="O674:P674"/>
    <mergeCell ref="B676:C676"/>
    <mergeCell ref="D676:G676"/>
    <mergeCell ref="I676:J676"/>
    <mergeCell ref="K676:N676"/>
    <mergeCell ref="O676:P676"/>
    <mergeCell ref="B670:C670"/>
    <mergeCell ref="D670:G670"/>
    <mergeCell ref="O670:P670"/>
    <mergeCell ref="B672:C672"/>
    <mergeCell ref="D672:G672"/>
    <mergeCell ref="I672:J672"/>
    <mergeCell ref="K672:N672"/>
    <mergeCell ref="O672:P672"/>
    <mergeCell ref="B666:C666"/>
    <mergeCell ref="D666:G666"/>
    <mergeCell ref="I666:J666"/>
    <mergeCell ref="K666:N666"/>
    <mergeCell ref="O666:P666"/>
    <mergeCell ref="B668:C668"/>
    <mergeCell ref="D668:G668"/>
    <mergeCell ref="I668:J668"/>
    <mergeCell ref="K668:N668"/>
    <mergeCell ref="O668:P668"/>
    <mergeCell ref="B662:C662"/>
    <mergeCell ref="D662:G662"/>
    <mergeCell ref="I662:J662"/>
    <mergeCell ref="K662:N662"/>
    <mergeCell ref="O662:P662"/>
    <mergeCell ref="B664:C664"/>
    <mergeCell ref="D664:G664"/>
    <mergeCell ref="I664:J664"/>
    <mergeCell ref="K664:N664"/>
    <mergeCell ref="O664:P664"/>
    <mergeCell ref="B658:C658"/>
    <mergeCell ref="D658:G658"/>
    <mergeCell ref="I658:J658"/>
    <mergeCell ref="K658:N658"/>
    <mergeCell ref="O658:P658"/>
    <mergeCell ref="B660:C660"/>
    <mergeCell ref="D660:G660"/>
    <mergeCell ref="I660:J660"/>
    <mergeCell ref="K660:N660"/>
    <mergeCell ref="O660:P660"/>
    <mergeCell ref="B654:C654"/>
    <mergeCell ref="D654:G654"/>
    <mergeCell ref="I654:J654"/>
    <mergeCell ref="K654:N654"/>
    <mergeCell ref="O654:P654"/>
    <mergeCell ref="B656:C656"/>
    <mergeCell ref="D656:G656"/>
    <mergeCell ref="I656:J656"/>
    <mergeCell ref="K656:N656"/>
    <mergeCell ref="O656:P656"/>
    <mergeCell ref="B650:C650"/>
    <mergeCell ref="D650:G650"/>
    <mergeCell ref="I650:J650"/>
    <mergeCell ref="K650:N650"/>
    <mergeCell ref="O650:P650"/>
    <mergeCell ref="B652:C652"/>
    <mergeCell ref="D652:G652"/>
    <mergeCell ref="I652:J652"/>
    <mergeCell ref="K652:N652"/>
    <mergeCell ref="O652:P652"/>
    <mergeCell ref="B646:C646"/>
    <mergeCell ref="D646:G646"/>
    <mergeCell ref="I646:J646"/>
    <mergeCell ref="K646:N646"/>
    <mergeCell ref="O646:P646"/>
    <mergeCell ref="B648:C648"/>
    <mergeCell ref="D648:G648"/>
    <mergeCell ref="O648:P648"/>
    <mergeCell ref="B642:C642"/>
    <mergeCell ref="D642:G642"/>
    <mergeCell ref="I642:J642"/>
    <mergeCell ref="K642:N642"/>
    <mergeCell ref="O642:P642"/>
    <mergeCell ref="B644:C644"/>
    <mergeCell ref="D644:G644"/>
    <mergeCell ref="I644:J644"/>
    <mergeCell ref="K644:N644"/>
    <mergeCell ref="O644:P644"/>
    <mergeCell ref="B639:C639"/>
    <mergeCell ref="D639:G639"/>
    <mergeCell ref="O639:P639"/>
    <mergeCell ref="B641:C641"/>
    <mergeCell ref="D641:G641"/>
    <mergeCell ref="I641:J641"/>
    <mergeCell ref="K641:N641"/>
    <mergeCell ref="O641:P641"/>
    <mergeCell ref="B634:C634"/>
    <mergeCell ref="D634:G634"/>
    <mergeCell ref="I634:J634"/>
    <mergeCell ref="K634:N634"/>
    <mergeCell ref="O634:P634"/>
    <mergeCell ref="B636:C636"/>
    <mergeCell ref="D636:G637"/>
    <mergeCell ref="I636:J636"/>
    <mergeCell ref="K636:N636"/>
    <mergeCell ref="O636:P636"/>
    <mergeCell ref="B630:C630"/>
    <mergeCell ref="D630:G630"/>
    <mergeCell ref="I630:J630"/>
    <mergeCell ref="K630:N630"/>
    <mergeCell ref="O630:P630"/>
    <mergeCell ref="B632:C632"/>
    <mergeCell ref="D632:G632"/>
    <mergeCell ref="I632:J632"/>
    <mergeCell ref="K632:N632"/>
    <mergeCell ref="O632:P632"/>
    <mergeCell ref="B626:C626"/>
    <mergeCell ref="D626:G626"/>
    <mergeCell ref="I626:J626"/>
    <mergeCell ref="K626:N626"/>
    <mergeCell ref="O626:P626"/>
    <mergeCell ref="B628:C628"/>
    <mergeCell ref="D628:G628"/>
    <mergeCell ref="I628:J628"/>
    <mergeCell ref="K628:N628"/>
    <mergeCell ref="O628:P628"/>
    <mergeCell ref="B622:C622"/>
    <mergeCell ref="D622:G622"/>
    <mergeCell ref="I622:J622"/>
    <mergeCell ref="K622:N622"/>
    <mergeCell ref="O622:P622"/>
    <mergeCell ref="B624:C624"/>
    <mergeCell ref="D624:G624"/>
    <mergeCell ref="I624:J624"/>
    <mergeCell ref="K624:N624"/>
    <mergeCell ref="O624:P624"/>
    <mergeCell ref="B618:C618"/>
    <mergeCell ref="D618:G618"/>
    <mergeCell ref="I618:J618"/>
    <mergeCell ref="K618:N618"/>
    <mergeCell ref="O618:P618"/>
    <mergeCell ref="B620:C620"/>
    <mergeCell ref="D620:G620"/>
    <mergeCell ref="I620:J620"/>
    <mergeCell ref="K620:N620"/>
    <mergeCell ref="O620:P620"/>
    <mergeCell ref="B614:C614"/>
    <mergeCell ref="D614:G614"/>
    <mergeCell ref="O614:P614"/>
    <mergeCell ref="B616:C616"/>
    <mergeCell ref="D616:G616"/>
    <mergeCell ref="O616:P616"/>
    <mergeCell ref="B610:C610"/>
    <mergeCell ref="D610:G610"/>
    <mergeCell ref="O610:P610"/>
    <mergeCell ref="B612:C612"/>
    <mergeCell ref="D612:G612"/>
    <mergeCell ref="I612:J612"/>
    <mergeCell ref="K612:N612"/>
    <mergeCell ref="O612:P612"/>
    <mergeCell ref="B606:C606"/>
    <mergeCell ref="D606:G606"/>
    <mergeCell ref="I606:J606"/>
    <mergeCell ref="K606:N606"/>
    <mergeCell ref="O606:P606"/>
    <mergeCell ref="B608:C608"/>
    <mergeCell ref="D608:G608"/>
    <mergeCell ref="I608:J608"/>
    <mergeCell ref="K608:N608"/>
    <mergeCell ref="O608:P608"/>
    <mergeCell ref="B602:C602"/>
    <mergeCell ref="D602:G602"/>
    <mergeCell ref="I602:J602"/>
    <mergeCell ref="K602:N602"/>
    <mergeCell ref="O602:P602"/>
    <mergeCell ref="B604:C604"/>
    <mergeCell ref="D604:G604"/>
    <mergeCell ref="O604:P604"/>
    <mergeCell ref="B598:C598"/>
    <mergeCell ref="D598:G598"/>
    <mergeCell ref="I598:J598"/>
    <mergeCell ref="K598:N598"/>
    <mergeCell ref="O598:P598"/>
    <mergeCell ref="B600:C600"/>
    <mergeCell ref="D600:G600"/>
    <mergeCell ref="I600:J600"/>
    <mergeCell ref="K600:N600"/>
    <mergeCell ref="O600:P600"/>
    <mergeCell ref="B594:C594"/>
    <mergeCell ref="D594:G594"/>
    <mergeCell ref="I594:J594"/>
    <mergeCell ref="K594:N594"/>
    <mergeCell ref="O594:P594"/>
    <mergeCell ref="B596:C596"/>
    <mergeCell ref="D596:G596"/>
    <mergeCell ref="I596:J596"/>
    <mergeCell ref="K596:N596"/>
    <mergeCell ref="O596:P596"/>
    <mergeCell ref="B590:C590"/>
    <mergeCell ref="D590:G590"/>
    <mergeCell ref="I590:J590"/>
    <mergeCell ref="K590:N590"/>
    <mergeCell ref="O590:P590"/>
    <mergeCell ref="B592:C592"/>
    <mergeCell ref="D592:G592"/>
    <mergeCell ref="I592:J592"/>
    <mergeCell ref="K592:N592"/>
    <mergeCell ref="O592:P592"/>
    <mergeCell ref="B586:C586"/>
    <mergeCell ref="D586:G586"/>
    <mergeCell ref="I586:J586"/>
    <mergeCell ref="K586:N586"/>
    <mergeCell ref="O586:P586"/>
    <mergeCell ref="B588:C588"/>
    <mergeCell ref="D588:G588"/>
    <mergeCell ref="O588:P588"/>
    <mergeCell ref="B582:C582"/>
    <mergeCell ref="D582:G582"/>
    <mergeCell ref="I582:J582"/>
    <mergeCell ref="K582:N582"/>
    <mergeCell ref="O582:P582"/>
    <mergeCell ref="B584:C584"/>
    <mergeCell ref="D584:G584"/>
    <mergeCell ref="I584:J584"/>
    <mergeCell ref="K584:N584"/>
    <mergeCell ref="O584:P584"/>
    <mergeCell ref="B578:C578"/>
    <mergeCell ref="D578:G578"/>
    <mergeCell ref="I578:J578"/>
    <mergeCell ref="K578:N578"/>
    <mergeCell ref="O578:P578"/>
    <mergeCell ref="B580:C580"/>
    <mergeCell ref="D580:G580"/>
    <mergeCell ref="I580:J580"/>
    <mergeCell ref="K580:N580"/>
    <mergeCell ref="O580:P580"/>
    <mergeCell ref="B574:C574"/>
    <mergeCell ref="D574:G574"/>
    <mergeCell ref="I574:J574"/>
    <mergeCell ref="K574:N574"/>
    <mergeCell ref="O574:P574"/>
    <mergeCell ref="B576:C576"/>
    <mergeCell ref="D576:G576"/>
    <mergeCell ref="I576:J576"/>
    <mergeCell ref="K576:N576"/>
    <mergeCell ref="O576:P576"/>
    <mergeCell ref="B570:C570"/>
    <mergeCell ref="D570:G570"/>
    <mergeCell ref="I570:J570"/>
    <mergeCell ref="K570:N570"/>
    <mergeCell ref="O570:P570"/>
    <mergeCell ref="B572:C572"/>
    <mergeCell ref="D572:G572"/>
    <mergeCell ref="I572:J572"/>
    <mergeCell ref="K572:N572"/>
    <mergeCell ref="O572:P572"/>
    <mergeCell ref="B565:C565"/>
    <mergeCell ref="D565:G566"/>
    <mergeCell ref="I565:J565"/>
    <mergeCell ref="K565:N565"/>
    <mergeCell ref="O565:P565"/>
    <mergeCell ref="B568:C568"/>
    <mergeCell ref="D568:G568"/>
    <mergeCell ref="O568:P568"/>
    <mergeCell ref="B561:C561"/>
    <mergeCell ref="D561:G561"/>
    <mergeCell ref="O561:P561"/>
    <mergeCell ref="B563:C563"/>
    <mergeCell ref="D563:G563"/>
    <mergeCell ref="I563:J563"/>
    <mergeCell ref="K563:N563"/>
    <mergeCell ref="O563:P563"/>
    <mergeCell ref="B557:C557"/>
    <mergeCell ref="D557:G557"/>
    <mergeCell ref="I557:J557"/>
    <mergeCell ref="K557:N557"/>
    <mergeCell ref="O557:P557"/>
    <mergeCell ref="B559:C559"/>
    <mergeCell ref="D559:G559"/>
    <mergeCell ref="I559:J559"/>
    <mergeCell ref="K559:N559"/>
    <mergeCell ref="O559:P559"/>
    <mergeCell ref="B553:C553"/>
    <mergeCell ref="D553:G553"/>
    <mergeCell ref="I553:J553"/>
    <mergeCell ref="K553:N553"/>
    <mergeCell ref="O553:P553"/>
    <mergeCell ref="B555:C555"/>
    <mergeCell ref="D555:G555"/>
    <mergeCell ref="I555:J555"/>
    <mergeCell ref="K555:N555"/>
    <mergeCell ref="O555:P555"/>
    <mergeCell ref="B549:C549"/>
    <mergeCell ref="D549:G549"/>
    <mergeCell ref="I549:J549"/>
    <mergeCell ref="K549:N549"/>
    <mergeCell ref="O549:P549"/>
    <mergeCell ref="B551:C551"/>
    <mergeCell ref="D551:G551"/>
    <mergeCell ref="I551:J551"/>
    <mergeCell ref="K551:N551"/>
    <mergeCell ref="O551:P551"/>
    <mergeCell ref="B545:C545"/>
    <mergeCell ref="D545:G545"/>
    <mergeCell ref="I545:J545"/>
    <mergeCell ref="K545:N545"/>
    <mergeCell ref="O545:P545"/>
    <mergeCell ref="B547:C547"/>
    <mergeCell ref="D547:G547"/>
    <mergeCell ref="O547:P547"/>
    <mergeCell ref="B541:C541"/>
    <mergeCell ref="D541:G541"/>
    <mergeCell ref="I541:J541"/>
    <mergeCell ref="K541:N541"/>
    <mergeCell ref="O541:P541"/>
    <mergeCell ref="B543:C543"/>
    <mergeCell ref="D543:G543"/>
    <mergeCell ref="I543:J543"/>
    <mergeCell ref="K543:N543"/>
    <mergeCell ref="O543:P543"/>
    <mergeCell ref="B537:C537"/>
    <mergeCell ref="D537:G537"/>
    <mergeCell ref="I537:J537"/>
    <mergeCell ref="K537:N537"/>
    <mergeCell ref="O537:P537"/>
    <mergeCell ref="B539:C539"/>
    <mergeCell ref="D539:G539"/>
    <mergeCell ref="I539:J539"/>
    <mergeCell ref="K539:N539"/>
    <mergeCell ref="O539:P539"/>
    <mergeCell ref="B534:C534"/>
    <mergeCell ref="D534:G534"/>
    <mergeCell ref="I534:J534"/>
    <mergeCell ref="K534:N534"/>
    <mergeCell ref="O534:P534"/>
    <mergeCell ref="B536:C536"/>
    <mergeCell ref="D536:G536"/>
    <mergeCell ref="I536:J536"/>
    <mergeCell ref="K536:N536"/>
    <mergeCell ref="O536:P536"/>
    <mergeCell ref="B530:C530"/>
    <mergeCell ref="D530:G530"/>
    <mergeCell ref="I530:J530"/>
    <mergeCell ref="K530:N530"/>
    <mergeCell ref="O530:P530"/>
    <mergeCell ref="B532:C532"/>
    <mergeCell ref="D532:G532"/>
    <mergeCell ref="I532:J532"/>
    <mergeCell ref="K532:N532"/>
    <mergeCell ref="O532:P532"/>
    <mergeCell ref="B526:C526"/>
    <mergeCell ref="D526:G526"/>
    <mergeCell ref="O526:P526"/>
    <mergeCell ref="B528:C528"/>
    <mergeCell ref="D528:G528"/>
    <mergeCell ref="I528:J528"/>
    <mergeCell ref="K528:N528"/>
    <mergeCell ref="O528:P528"/>
    <mergeCell ref="B522:C522"/>
    <mergeCell ref="D522:G522"/>
    <mergeCell ref="I522:J522"/>
    <mergeCell ref="K522:N522"/>
    <mergeCell ref="O522:P522"/>
    <mergeCell ref="B524:C524"/>
    <mergeCell ref="D524:G524"/>
    <mergeCell ref="I524:J524"/>
    <mergeCell ref="K524:N524"/>
    <mergeCell ref="O524:P524"/>
    <mergeCell ref="B518:C518"/>
    <mergeCell ref="D518:G518"/>
    <mergeCell ref="I518:J518"/>
    <mergeCell ref="K518:N518"/>
    <mergeCell ref="O518:P518"/>
    <mergeCell ref="B520:C520"/>
    <mergeCell ref="D520:G520"/>
    <mergeCell ref="I520:J520"/>
    <mergeCell ref="K520:N520"/>
    <mergeCell ref="O520:P520"/>
    <mergeCell ref="B513:C513"/>
    <mergeCell ref="D513:G514"/>
    <mergeCell ref="I513:J513"/>
    <mergeCell ref="K513:N513"/>
    <mergeCell ref="O513:P513"/>
    <mergeCell ref="B516:C516"/>
    <mergeCell ref="D516:G516"/>
    <mergeCell ref="O516:P516"/>
    <mergeCell ref="B509:C509"/>
    <mergeCell ref="D509:G509"/>
    <mergeCell ref="I509:J509"/>
    <mergeCell ref="K509:N509"/>
    <mergeCell ref="O509:P509"/>
    <mergeCell ref="B511:C511"/>
    <mergeCell ref="D511:G511"/>
    <mergeCell ref="I511:J511"/>
    <mergeCell ref="K511:N511"/>
    <mergeCell ref="O511:P511"/>
    <mergeCell ref="B505:C505"/>
    <mergeCell ref="D505:G505"/>
    <mergeCell ref="I505:J505"/>
    <mergeCell ref="K505:N505"/>
    <mergeCell ref="O505:P505"/>
    <mergeCell ref="B507:C507"/>
    <mergeCell ref="D507:G507"/>
    <mergeCell ref="I507:J507"/>
    <mergeCell ref="K507:N507"/>
    <mergeCell ref="O507:P507"/>
    <mergeCell ref="B501:C501"/>
    <mergeCell ref="D501:G501"/>
    <mergeCell ref="I501:J501"/>
    <mergeCell ref="K501:N501"/>
    <mergeCell ref="O501:P501"/>
    <mergeCell ref="B503:C503"/>
    <mergeCell ref="D503:G503"/>
    <mergeCell ref="I503:J503"/>
    <mergeCell ref="K503:N503"/>
    <mergeCell ref="O503:P503"/>
    <mergeCell ref="B497:C497"/>
    <mergeCell ref="D497:G497"/>
    <mergeCell ref="I497:J497"/>
    <mergeCell ref="K497:N497"/>
    <mergeCell ref="O497:P497"/>
    <mergeCell ref="B499:C499"/>
    <mergeCell ref="D499:G499"/>
    <mergeCell ref="I499:J499"/>
    <mergeCell ref="K499:N499"/>
    <mergeCell ref="O499:P499"/>
    <mergeCell ref="B493:C493"/>
    <mergeCell ref="D493:G493"/>
    <mergeCell ref="O493:P493"/>
    <mergeCell ref="B495:C495"/>
    <mergeCell ref="D495:G495"/>
    <mergeCell ref="I495:J495"/>
    <mergeCell ref="K495:N495"/>
    <mergeCell ref="O495:P495"/>
    <mergeCell ref="B489:C489"/>
    <mergeCell ref="D489:G489"/>
    <mergeCell ref="O489:P489"/>
    <mergeCell ref="B491:C491"/>
    <mergeCell ref="D491:G491"/>
    <mergeCell ref="O491:P491"/>
    <mergeCell ref="B485:C485"/>
    <mergeCell ref="D485:G485"/>
    <mergeCell ref="I485:J485"/>
    <mergeCell ref="K485:N485"/>
    <mergeCell ref="O485:P485"/>
    <mergeCell ref="B487:C487"/>
    <mergeCell ref="D487:G487"/>
    <mergeCell ref="O487:P487"/>
    <mergeCell ref="B481:C481"/>
    <mergeCell ref="D481:G481"/>
    <mergeCell ref="O481:P481"/>
    <mergeCell ref="B483:C483"/>
    <mergeCell ref="D483:G483"/>
    <mergeCell ref="I483:J483"/>
    <mergeCell ref="K483:N483"/>
    <mergeCell ref="O483:P483"/>
    <mergeCell ref="B477:C477"/>
    <mergeCell ref="D477:G477"/>
    <mergeCell ref="I477:J477"/>
    <mergeCell ref="K477:N477"/>
    <mergeCell ref="O477:P477"/>
    <mergeCell ref="B479:C479"/>
    <mergeCell ref="D479:G479"/>
    <mergeCell ref="I479:J479"/>
    <mergeCell ref="K479:N479"/>
    <mergeCell ref="O479:P479"/>
    <mergeCell ref="B473:C473"/>
    <mergeCell ref="D473:G473"/>
    <mergeCell ref="I473:J473"/>
    <mergeCell ref="K473:N473"/>
    <mergeCell ref="O473:P473"/>
    <mergeCell ref="B475:C475"/>
    <mergeCell ref="D475:G475"/>
    <mergeCell ref="I475:J475"/>
    <mergeCell ref="K475:N475"/>
    <mergeCell ref="O475:P475"/>
    <mergeCell ref="B469:C469"/>
    <mergeCell ref="D469:G469"/>
    <mergeCell ref="I469:J469"/>
    <mergeCell ref="K469:N469"/>
    <mergeCell ref="O469:P469"/>
    <mergeCell ref="B471:C471"/>
    <mergeCell ref="D471:G471"/>
    <mergeCell ref="I471:J471"/>
    <mergeCell ref="K471:N471"/>
    <mergeCell ref="O471:P471"/>
    <mergeCell ref="B464:C464"/>
    <mergeCell ref="D464:G465"/>
    <mergeCell ref="I464:J464"/>
    <mergeCell ref="K464:N464"/>
    <mergeCell ref="O464:P464"/>
    <mergeCell ref="B467:C467"/>
    <mergeCell ref="D467:G467"/>
    <mergeCell ref="I467:J467"/>
    <mergeCell ref="K467:N467"/>
    <mergeCell ref="O467:P467"/>
    <mergeCell ref="B460:C460"/>
    <mergeCell ref="D460:G460"/>
    <mergeCell ref="I460:J460"/>
    <mergeCell ref="K460:N460"/>
    <mergeCell ref="O460:P460"/>
    <mergeCell ref="B462:C462"/>
    <mergeCell ref="D462:G462"/>
    <mergeCell ref="O462:P462"/>
    <mergeCell ref="B456:C456"/>
    <mergeCell ref="D456:G456"/>
    <mergeCell ref="I456:J456"/>
    <mergeCell ref="K456:N456"/>
    <mergeCell ref="O456:P456"/>
    <mergeCell ref="B458:C458"/>
    <mergeCell ref="D458:G458"/>
    <mergeCell ref="I458:J458"/>
    <mergeCell ref="K458:N458"/>
    <mergeCell ref="O458:P458"/>
    <mergeCell ref="B452:C452"/>
    <mergeCell ref="D452:G452"/>
    <mergeCell ref="I452:J452"/>
    <mergeCell ref="K452:N452"/>
    <mergeCell ref="O452:P452"/>
    <mergeCell ref="B454:C454"/>
    <mergeCell ref="D454:G454"/>
    <mergeCell ref="I454:J454"/>
    <mergeCell ref="K454:N454"/>
    <mergeCell ref="O454:P454"/>
    <mergeCell ref="B448:C448"/>
    <mergeCell ref="D448:G448"/>
    <mergeCell ref="I448:J448"/>
    <mergeCell ref="K448:N448"/>
    <mergeCell ref="O448:P448"/>
    <mergeCell ref="B450:C450"/>
    <mergeCell ref="D450:G450"/>
    <mergeCell ref="I450:J450"/>
    <mergeCell ref="K450:N450"/>
    <mergeCell ref="O450:P450"/>
    <mergeCell ref="B443:C443"/>
    <mergeCell ref="D443:G443"/>
    <mergeCell ref="O443:P443"/>
    <mergeCell ref="B445:C445"/>
    <mergeCell ref="D445:G446"/>
    <mergeCell ref="I445:J445"/>
    <mergeCell ref="K445:N445"/>
    <mergeCell ref="O445:P445"/>
    <mergeCell ref="B439:C439"/>
    <mergeCell ref="D439:G439"/>
    <mergeCell ref="I439:J439"/>
    <mergeCell ref="K439:N439"/>
    <mergeCell ref="O439:P439"/>
    <mergeCell ref="B441:C441"/>
    <mergeCell ref="D441:G441"/>
    <mergeCell ref="O441:P441"/>
    <mergeCell ref="B435:C435"/>
    <mergeCell ref="D435:G435"/>
    <mergeCell ref="I435:J435"/>
    <mergeCell ref="K435:N435"/>
    <mergeCell ref="O435:P435"/>
    <mergeCell ref="B437:C437"/>
    <mergeCell ref="D437:G437"/>
    <mergeCell ref="I437:J437"/>
    <mergeCell ref="K437:N437"/>
    <mergeCell ref="O437:P437"/>
    <mergeCell ref="B431:C431"/>
    <mergeCell ref="D431:G431"/>
    <mergeCell ref="I431:J431"/>
    <mergeCell ref="K431:N431"/>
    <mergeCell ref="O431:P431"/>
    <mergeCell ref="B433:C433"/>
    <mergeCell ref="D433:G433"/>
    <mergeCell ref="I433:J433"/>
    <mergeCell ref="K433:N433"/>
    <mergeCell ref="O433:P433"/>
    <mergeCell ref="B427:C427"/>
    <mergeCell ref="D427:G428"/>
    <mergeCell ref="I427:J427"/>
    <mergeCell ref="K427:N427"/>
    <mergeCell ref="O427:P427"/>
    <mergeCell ref="B430:C430"/>
    <mergeCell ref="D430:G430"/>
    <mergeCell ref="I430:J430"/>
    <mergeCell ref="K430:N430"/>
    <mergeCell ref="O430:P430"/>
    <mergeCell ref="B422:C422"/>
    <mergeCell ref="D422:G423"/>
    <mergeCell ref="I422:J422"/>
    <mergeCell ref="K422:N422"/>
    <mergeCell ref="O422:P422"/>
    <mergeCell ref="B425:C425"/>
    <mergeCell ref="D425:G425"/>
    <mergeCell ref="O425:P425"/>
    <mergeCell ref="B418:C418"/>
    <mergeCell ref="D418:G418"/>
    <mergeCell ref="I418:J418"/>
    <mergeCell ref="K418:N418"/>
    <mergeCell ref="O418:P418"/>
    <mergeCell ref="B420:C420"/>
    <mergeCell ref="D420:G420"/>
    <mergeCell ref="I420:J420"/>
    <mergeCell ref="K420:N420"/>
    <mergeCell ref="O420:P420"/>
    <mergeCell ref="B412:C412"/>
    <mergeCell ref="D412:G413"/>
    <mergeCell ref="I412:J412"/>
    <mergeCell ref="K412:N412"/>
    <mergeCell ref="O412:P412"/>
    <mergeCell ref="B415:C415"/>
    <mergeCell ref="D415:G416"/>
    <mergeCell ref="I415:J415"/>
    <mergeCell ref="K415:N415"/>
    <mergeCell ref="O415:P415"/>
    <mergeCell ref="B408:C408"/>
    <mergeCell ref="D408:G408"/>
    <mergeCell ref="I408:J408"/>
    <mergeCell ref="K408:N408"/>
    <mergeCell ref="O408:P408"/>
    <mergeCell ref="B410:C410"/>
    <mergeCell ref="D410:G410"/>
    <mergeCell ref="O410:P410"/>
    <mergeCell ref="B403:C403"/>
    <mergeCell ref="D403:G404"/>
    <mergeCell ref="I403:J403"/>
    <mergeCell ref="K403:N403"/>
    <mergeCell ref="O403:P403"/>
    <mergeCell ref="B406:C406"/>
    <mergeCell ref="D406:G406"/>
    <mergeCell ref="I406:J406"/>
    <mergeCell ref="K406:N406"/>
    <mergeCell ref="O406:P406"/>
    <mergeCell ref="B399:C399"/>
    <mergeCell ref="D399:G399"/>
    <mergeCell ref="I399:J399"/>
    <mergeCell ref="K399:N399"/>
    <mergeCell ref="O399:P399"/>
    <mergeCell ref="B401:C401"/>
    <mergeCell ref="D401:G401"/>
    <mergeCell ref="I401:J401"/>
    <mergeCell ref="K401:N401"/>
    <mergeCell ref="O401:P401"/>
    <mergeCell ref="B394:C394"/>
    <mergeCell ref="D394:G394"/>
    <mergeCell ref="O394:P394"/>
    <mergeCell ref="B396:C396"/>
    <mergeCell ref="D396:G397"/>
    <mergeCell ref="I396:J396"/>
    <mergeCell ref="K396:N396"/>
    <mergeCell ref="O396:P396"/>
    <mergeCell ref="B389:C389"/>
    <mergeCell ref="D389:G389"/>
    <mergeCell ref="I389:J389"/>
    <mergeCell ref="K389:N389"/>
    <mergeCell ref="O389:P389"/>
    <mergeCell ref="B391:C391"/>
    <mergeCell ref="D391:G392"/>
    <mergeCell ref="I391:J391"/>
    <mergeCell ref="K391:N391"/>
    <mergeCell ref="O391:P391"/>
    <mergeCell ref="B384:C384"/>
    <mergeCell ref="D384:G385"/>
    <mergeCell ref="I384:J384"/>
    <mergeCell ref="K384:N384"/>
    <mergeCell ref="O384:P384"/>
    <mergeCell ref="B387:C387"/>
    <mergeCell ref="D387:G387"/>
    <mergeCell ref="I387:J387"/>
    <mergeCell ref="K387:N387"/>
    <mergeCell ref="O387:P387"/>
    <mergeCell ref="B379:C379"/>
    <mergeCell ref="D379:G379"/>
    <mergeCell ref="I379:J379"/>
    <mergeCell ref="K379:N379"/>
    <mergeCell ref="O379:P379"/>
    <mergeCell ref="B381:C381"/>
    <mergeCell ref="D381:G382"/>
    <mergeCell ref="I381:J381"/>
    <mergeCell ref="K381:N381"/>
    <mergeCell ref="O381:P381"/>
    <mergeCell ref="B374:C374"/>
    <mergeCell ref="D374:G375"/>
    <mergeCell ref="I374:J374"/>
    <mergeCell ref="K374:N374"/>
    <mergeCell ref="O374:P374"/>
    <mergeCell ref="B377:C377"/>
    <mergeCell ref="D377:G377"/>
    <mergeCell ref="I377:J377"/>
    <mergeCell ref="K377:N377"/>
    <mergeCell ref="O377:P377"/>
    <mergeCell ref="B370:C370"/>
    <mergeCell ref="D370:G370"/>
    <mergeCell ref="O370:P370"/>
    <mergeCell ref="B372:C372"/>
    <mergeCell ref="D372:G372"/>
    <mergeCell ref="O372:P372"/>
    <mergeCell ref="B365:C365"/>
    <mergeCell ref="D365:G365"/>
    <mergeCell ref="I365:J365"/>
    <mergeCell ref="K365:N365"/>
    <mergeCell ref="O365:P365"/>
    <mergeCell ref="B367:C367"/>
    <mergeCell ref="D367:G368"/>
    <mergeCell ref="I367:J367"/>
    <mergeCell ref="K367:N367"/>
    <mergeCell ref="O367:P367"/>
    <mergeCell ref="B360:C360"/>
    <mergeCell ref="D360:G360"/>
    <mergeCell ref="I360:J360"/>
    <mergeCell ref="K360:N360"/>
    <mergeCell ref="O360:P360"/>
    <mergeCell ref="B362:C362"/>
    <mergeCell ref="D362:G363"/>
    <mergeCell ref="I362:J362"/>
    <mergeCell ref="K362:N362"/>
    <mergeCell ref="O362:P362"/>
    <mergeCell ref="B355:C355"/>
    <mergeCell ref="D355:G355"/>
    <mergeCell ref="O355:P355"/>
    <mergeCell ref="B357:C357"/>
    <mergeCell ref="D357:G358"/>
    <mergeCell ref="I357:J357"/>
    <mergeCell ref="K357:N357"/>
    <mergeCell ref="O357:P357"/>
    <mergeCell ref="B348:C348"/>
    <mergeCell ref="D348:G350"/>
    <mergeCell ref="I348:J348"/>
    <mergeCell ref="K348:N348"/>
    <mergeCell ref="O348:P348"/>
    <mergeCell ref="B352:C352"/>
    <mergeCell ref="D352:G353"/>
    <mergeCell ref="I352:J352"/>
    <mergeCell ref="K352:N352"/>
    <mergeCell ref="O352:P352"/>
    <mergeCell ref="B344:C344"/>
    <mergeCell ref="D344:G344"/>
    <mergeCell ref="I344:J344"/>
    <mergeCell ref="K344:N344"/>
    <mergeCell ref="O344:P344"/>
    <mergeCell ref="B346:C346"/>
    <mergeCell ref="D346:G346"/>
    <mergeCell ref="I346:J346"/>
    <mergeCell ref="K346:N346"/>
    <mergeCell ref="O346:P346"/>
    <mergeCell ref="B339:C339"/>
    <mergeCell ref="D339:G340"/>
    <mergeCell ref="I339:J339"/>
    <mergeCell ref="K339:N339"/>
    <mergeCell ref="O339:P339"/>
    <mergeCell ref="B342:C342"/>
    <mergeCell ref="D342:G342"/>
    <mergeCell ref="O342:P342"/>
    <mergeCell ref="B333:C333"/>
    <mergeCell ref="D333:G333"/>
    <mergeCell ref="I333:J333"/>
    <mergeCell ref="K333:N333"/>
    <mergeCell ref="O333:P333"/>
    <mergeCell ref="B335:C335"/>
    <mergeCell ref="D335:G337"/>
    <mergeCell ref="I335:J335"/>
    <mergeCell ref="K335:N335"/>
    <mergeCell ref="O335:P335"/>
    <mergeCell ref="B328:C328"/>
    <mergeCell ref="D328:G328"/>
    <mergeCell ref="O328:P328"/>
    <mergeCell ref="B330:C330"/>
    <mergeCell ref="D330:G331"/>
    <mergeCell ref="I330:J330"/>
    <mergeCell ref="K330:N330"/>
    <mergeCell ref="O330:P330"/>
    <mergeCell ref="B325:C325"/>
    <mergeCell ref="D325:G325"/>
    <mergeCell ref="I325:J325"/>
    <mergeCell ref="K325:N325"/>
    <mergeCell ref="O325:P325"/>
    <mergeCell ref="B327:C327"/>
    <mergeCell ref="D327:G327"/>
    <mergeCell ref="I327:J327"/>
    <mergeCell ref="K327:N327"/>
    <mergeCell ref="O327:P327"/>
    <mergeCell ref="B320:C320"/>
    <mergeCell ref="D320:G320"/>
    <mergeCell ref="I320:J320"/>
    <mergeCell ref="K320:N320"/>
    <mergeCell ref="O320:P320"/>
    <mergeCell ref="B322:C322"/>
    <mergeCell ref="D322:G323"/>
    <mergeCell ref="I322:J322"/>
    <mergeCell ref="K322:N322"/>
    <mergeCell ref="O322:P322"/>
    <mergeCell ref="B315:C315"/>
    <mergeCell ref="D315:G315"/>
    <mergeCell ref="O315:P315"/>
    <mergeCell ref="B317:C317"/>
    <mergeCell ref="D317:G318"/>
    <mergeCell ref="I317:J317"/>
    <mergeCell ref="K317:N317"/>
    <mergeCell ref="O317:P317"/>
    <mergeCell ref="B309:C309"/>
    <mergeCell ref="D309:G310"/>
    <mergeCell ref="I309:J309"/>
    <mergeCell ref="K309:N309"/>
    <mergeCell ref="O309:P309"/>
    <mergeCell ref="B312:C312"/>
    <mergeCell ref="D312:G313"/>
    <mergeCell ref="I312:J312"/>
    <mergeCell ref="K312:N312"/>
    <mergeCell ref="O312:P312"/>
    <mergeCell ref="B304:C304"/>
    <mergeCell ref="D304:G304"/>
    <mergeCell ref="I304:J304"/>
    <mergeCell ref="K304:N304"/>
    <mergeCell ref="O304:P304"/>
    <mergeCell ref="B306:C306"/>
    <mergeCell ref="D306:G307"/>
    <mergeCell ref="I306:J306"/>
    <mergeCell ref="K306:N306"/>
    <mergeCell ref="O306:P306"/>
    <mergeCell ref="B299:C299"/>
    <mergeCell ref="D299:G299"/>
    <mergeCell ref="O299:P299"/>
    <mergeCell ref="B301:C301"/>
    <mergeCell ref="D301:G302"/>
    <mergeCell ref="I301:J301"/>
    <mergeCell ref="K301:N301"/>
    <mergeCell ref="O301:P301"/>
    <mergeCell ref="B293:C293"/>
    <mergeCell ref="D293:G295"/>
    <mergeCell ref="I293:J293"/>
    <mergeCell ref="K293:N293"/>
    <mergeCell ref="O293:P293"/>
    <mergeCell ref="B297:C297"/>
    <mergeCell ref="D297:G297"/>
    <mergeCell ref="I297:J297"/>
    <mergeCell ref="K297:N297"/>
    <mergeCell ref="O297:P297"/>
    <mergeCell ref="B288:C288"/>
    <mergeCell ref="D288:G288"/>
    <mergeCell ref="I288:J288"/>
    <mergeCell ref="K288:N288"/>
    <mergeCell ref="O288:P288"/>
    <mergeCell ref="B290:C290"/>
    <mergeCell ref="D290:G291"/>
    <mergeCell ref="I290:J290"/>
    <mergeCell ref="K290:N290"/>
    <mergeCell ref="O290:P290"/>
    <mergeCell ref="B283:C283"/>
    <mergeCell ref="D283:G283"/>
    <mergeCell ref="O283:P283"/>
    <mergeCell ref="B285:C285"/>
    <mergeCell ref="D285:G286"/>
    <mergeCell ref="I285:J285"/>
    <mergeCell ref="K285:N285"/>
    <mergeCell ref="O285:P285"/>
    <mergeCell ref="B277:C277"/>
    <mergeCell ref="D277:G279"/>
    <mergeCell ref="I277:J277"/>
    <mergeCell ref="K277:N277"/>
    <mergeCell ref="O277:P277"/>
    <mergeCell ref="B281:C281"/>
    <mergeCell ref="D281:G281"/>
    <mergeCell ref="I281:J281"/>
    <mergeCell ref="K281:N281"/>
    <mergeCell ref="O281:P281"/>
    <mergeCell ref="B272:C272"/>
    <mergeCell ref="D272:G272"/>
    <mergeCell ref="I272:J272"/>
    <mergeCell ref="K272:N272"/>
    <mergeCell ref="O272:P272"/>
    <mergeCell ref="B274:C274"/>
    <mergeCell ref="D274:G275"/>
    <mergeCell ref="I274:J274"/>
    <mergeCell ref="K274:N274"/>
    <mergeCell ref="O274:P274"/>
    <mergeCell ref="B267:C267"/>
    <mergeCell ref="D267:G267"/>
    <mergeCell ref="O267:P267"/>
    <mergeCell ref="B269:C269"/>
    <mergeCell ref="D269:G270"/>
    <mergeCell ref="I269:J269"/>
    <mergeCell ref="K269:N269"/>
    <mergeCell ref="O269:P269"/>
    <mergeCell ref="B262:C262"/>
    <mergeCell ref="D262:G263"/>
    <mergeCell ref="I262:J262"/>
    <mergeCell ref="K262:N262"/>
    <mergeCell ref="O262:P262"/>
    <mergeCell ref="B265:C265"/>
    <mergeCell ref="D265:G265"/>
    <mergeCell ref="I265:J265"/>
    <mergeCell ref="K265:N265"/>
    <mergeCell ref="O265:P265"/>
    <mergeCell ref="B257:C257"/>
    <mergeCell ref="D257:G257"/>
    <mergeCell ref="O257:P257"/>
    <mergeCell ref="B259:C259"/>
    <mergeCell ref="D259:G260"/>
    <mergeCell ref="I259:J259"/>
    <mergeCell ref="K259:N259"/>
    <mergeCell ref="O259:P259"/>
    <mergeCell ref="B252:C252"/>
    <mergeCell ref="D252:G253"/>
    <mergeCell ref="I252:J252"/>
    <mergeCell ref="K252:N252"/>
    <mergeCell ref="O252:P252"/>
    <mergeCell ref="B255:C255"/>
    <mergeCell ref="D255:G255"/>
    <mergeCell ref="O255:P255"/>
    <mergeCell ref="B248:C248"/>
    <mergeCell ref="D248:G248"/>
    <mergeCell ref="I248:J248"/>
    <mergeCell ref="K248:N248"/>
    <mergeCell ref="O248:P248"/>
    <mergeCell ref="B250:C250"/>
    <mergeCell ref="D250:G250"/>
    <mergeCell ref="I250:J250"/>
    <mergeCell ref="K250:N250"/>
    <mergeCell ref="O250:P250"/>
    <mergeCell ref="B243:C243"/>
    <mergeCell ref="D243:G243"/>
    <mergeCell ref="I243:J243"/>
    <mergeCell ref="K243:N243"/>
    <mergeCell ref="O243:P243"/>
    <mergeCell ref="B245:C245"/>
    <mergeCell ref="D245:G246"/>
    <mergeCell ref="I245:J245"/>
    <mergeCell ref="K245:N245"/>
    <mergeCell ref="O245:P245"/>
    <mergeCell ref="B239:C239"/>
    <mergeCell ref="D239:G239"/>
    <mergeCell ref="I239:J239"/>
    <mergeCell ref="K239:N239"/>
    <mergeCell ref="O239:P239"/>
    <mergeCell ref="B241:C241"/>
    <mergeCell ref="D241:G241"/>
    <mergeCell ref="I241:J241"/>
    <mergeCell ref="K241:N241"/>
    <mergeCell ref="O241:P241"/>
    <mergeCell ref="B234:C234"/>
    <mergeCell ref="D234:G235"/>
    <mergeCell ref="I234:J234"/>
    <mergeCell ref="K234:N234"/>
    <mergeCell ref="O234:P234"/>
    <mergeCell ref="B237:C237"/>
    <mergeCell ref="D237:G237"/>
    <mergeCell ref="I237:J237"/>
    <mergeCell ref="K237:N237"/>
    <mergeCell ref="O237:P237"/>
    <mergeCell ref="B230:C230"/>
    <mergeCell ref="D230:G230"/>
    <mergeCell ref="I230:J230"/>
    <mergeCell ref="K230:N230"/>
    <mergeCell ref="O230:P230"/>
    <mergeCell ref="B232:C232"/>
    <mergeCell ref="D232:G232"/>
    <mergeCell ref="I232:J232"/>
    <mergeCell ref="K232:N232"/>
    <mergeCell ref="O232:P232"/>
    <mergeCell ref="B226:C226"/>
    <mergeCell ref="D226:G226"/>
    <mergeCell ref="O226:P226"/>
    <mergeCell ref="B228:C228"/>
    <mergeCell ref="D228:G228"/>
    <mergeCell ref="O228:P228"/>
    <mergeCell ref="B223:C223"/>
    <mergeCell ref="D223:G223"/>
    <mergeCell ref="O223:P223"/>
    <mergeCell ref="B225:C225"/>
    <mergeCell ref="D225:G225"/>
    <mergeCell ref="I225:J225"/>
    <mergeCell ref="K225:N225"/>
    <mergeCell ref="O225:P225"/>
    <mergeCell ref="B219:C219"/>
    <mergeCell ref="D219:G219"/>
    <mergeCell ref="I219:J219"/>
    <mergeCell ref="K219:N219"/>
    <mergeCell ref="O219:P219"/>
    <mergeCell ref="B221:C221"/>
    <mergeCell ref="D221:G221"/>
    <mergeCell ref="I221:J221"/>
    <mergeCell ref="K221:N221"/>
    <mergeCell ref="O221:P221"/>
    <mergeCell ref="B215:C215"/>
    <mergeCell ref="D215:G215"/>
    <mergeCell ref="I215:J215"/>
    <mergeCell ref="K215:N215"/>
    <mergeCell ref="O215:P215"/>
    <mergeCell ref="B217:C217"/>
    <mergeCell ref="D217:G217"/>
    <mergeCell ref="I217:J217"/>
    <mergeCell ref="K217:N217"/>
    <mergeCell ref="O217:P217"/>
    <mergeCell ref="B211:C211"/>
    <mergeCell ref="D211:G211"/>
    <mergeCell ref="I211:J211"/>
    <mergeCell ref="K211:N211"/>
    <mergeCell ref="O211:P211"/>
    <mergeCell ref="B213:C213"/>
    <mergeCell ref="D213:G213"/>
    <mergeCell ref="I213:J213"/>
    <mergeCell ref="K213:N213"/>
    <mergeCell ref="O213:P213"/>
    <mergeCell ref="B207:C207"/>
    <mergeCell ref="D207:G207"/>
    <mergeCell ref="I207:J207"/>
    <mergeCell ref="K207:N207"/>
    <mergeCell ref="O207:P207"/>
    <mergeCell ref="B209:C209"/>
    <mergeCell ref="D209:G209"/>
    <mergeCell ref="I209:J209"/>
    <mergeCell ref="K209:N209"/>
    <mergeCell ref="O209:P209"/>
    <mergeCell ref="B203:C203"/>
    <mergeCell ref="D203:G203"/>
    <mergeCell ref="I203:J203"/>
    <mergeCell ref="K203:N203"/>
    <mergeCell ref="O203:P203"/>
    <mergeCell ref="B205:C205"/>
    <mergeCell ref="D205:G205"/>
    <mergeCell ref="I205:J205"/>
    <mergeCell ref="K205:N205"/>
    <mergeCell ref="O205:P205"/>
    <mergeCell ref="B199:C199"/>
    <mergeCell ref="D199:G199"/>
    <mergeCell ref="I199:J199"/>
    <mergeCell ref="K199:N199"/>
    <mergeCell ref="O199:P199"/>
    <mergeCell ref="B201:C201"/>
    <mergeCell ref="D201:G201"/>
    <mergeCell ref="I201:J201"/>
    <mergeCell ref="K201:N201"/>
    <mergeCell ref="O201:P201"/>
    <mergeCell ref="B195:C195"/>
    <mergeCell ref="D195:G195"/>
    <mergeCell ref="I195:J195"/>
    <mergeCell ref="K195:N195"/>
    <mergeCell ref="O195:P195"/>
    <mergeCell ref="B197:C197"/>
    <mergeCell ref="D197:G197"/>
    <mergeCell ref="O197:P197"/>
    <mergeCell ref="B190:C190"/>
    <mergeCell ref="D190:G191"/>
    <mergeCell ref="I190:J190"/>
    <mergeCell ref="K190:N190"/>
    <mergeCell ref="O190:P190"/>
    <mergeCell ref="B193:C193"/>
    <mergeCell ref="D193:G193"/>
    <mergeCell ref="I193:J193"/>
    <mergeCell ref="K193:N193"/>
    <mergeCell ref="O193:P193"/>
    <mergeCell ref="B186:C186"/>
    <mergeCell ref="D186:G186"/>
    <mergeCell ref="I186:J186"/>
    <mergeCell ref="K186:N186"/>
    <mergeCell ref="O186:P186"/>
    <mergeCell ref="B188:C188"/>
    <mergeCell ref="D188:G188"/>
    <mergeCell ref="I188:J188"/>
    <mergeCell ref="K188:N188"/>
    <mergeCell ref="O188:P188"/>
    <mergeCell ref="B182:C182"/>
    <mergeCell ref="D182:G182"/>
    <mergeCell ref="I182:J182"/>
    <mergeCell ref="K182:N182"/>
    <mergeCell ref="O182:P182"/>
    <mergeCell ref="B184:C184"/>
    <mergeCell ref="D184:G184"/>
    <mergeCell ref="I184:J184"/>
    <mergeCell ref="K184:N184"/>
    <mergeCell ref="O184:P184"/>
    <mergeCell ref="B178:C178"/>
    <mergeCell ref="D178:G178"/>
    <mergeCell ref="O178:P178"/>
    <mergeCell ref="B180:C180"/>
    <mergeCell ref="D180:G180"/>
    <mergeCell ref="I180:J180"/>
    <mergeCell ref="K180:N180"/>
    <mergeCell ref="O180:P180"/>
    <mergeCell ref="B174:C174"/>
    <mergeCell ref="D174:G174"/>
    <mergeCell ref="I174:J174"/>
    <mergeCell ref="K174:N174"/>
    <mergeCell ref="O174:P174"/>
    <mergeCell ref="B176:C176"/>
    <mergeCell ref="D176:G176"/>
    <mergeCell ref="I176:J176"/>
    <mergeCell ref="K176:N176"/>
    <mergeCell ref="O176:P176"/>
    <mergeCell ref="B170:C170"/>
    <mergeCell ref="D170:G170"/>
    <mergeCell ref="I170:J170"/>
    <mergeCell ref="K170:N170"/>
    <mergeCell ref="O170:P170"/>
    <mergeCell ref="B172:C172"/>
    <mergeCell ref="D172:G172"/>
    <mergeCell ref="I172:J172"/>
    <mergeCell ref="K172:N172"/>
    <mergeCell ref="O172:P172"/>
    <mergeCell ref="B166:C166"/>
    <mergeCell ref="D166:G166"/>
    <mergeCell ref="I166:J166"/>
    <mergeCell ref="K166:N166"/>
    <mergeCell ref="O166:P166"/>
    <mergeCell ref="B168:C168"/>
    <mergeCell ref="D168:G168"/>
    <mergeCell ref="O168:P168"/>
    <mergeCell ref="B162:C162"/>
    <mergeCell ref="D162:G162"/>
    <mergeCell ref="O162:P162"/>
    <mergeCell ref="B164:C164"/>
    <mergeCell ref="D164:G164"/>
    <mergeCell ref="O164:P164"/>
    <mergeCell ref="B157:C157"/>
    <mergeCell ref="D157:G157"/>
    <mergeCell ref="I157:J157"/>
    <mergeCell ref="K157:N157"/>
    <mergeCell ref="O157:P157"/>
    <mergeCell ref="B159:C159"/>
    <mergeCell ref="D159:G160"/>
    <mergeCell ref="I159:J159"/>
    <mergeCell ref="K159:N159"/>
    <mergeCell ref="O159:P159"/>
    <mergeCell ref="B153:C153"/>
    <mergeCell ref="D153:G153"/>
    <mergeCell ref="I153:J153"/>
    <mergeCell ref="K153:N153"/>
    <mergeCell ref="O153:P153"/>
    <mergeCell ref="B155:C155"/>
    <mergeCell ref="D155:G155"/>
    <mergeCell ref="I155:J155"/>
    <mergeCell ref="K155:N155"/>
    <mergeCell ref="O155:P155"/>
    <mergeCell ref="B149:C149"/>
    <mergeCell ref="D149:G149"/>
    <mergeCell ref="O149:P149"/>
    <mergeCell ref="B151:C151"/>
    <mergeCell ref="D151:G151"/>
    <mergeCell ref="I151:J151"/>
    <mergeCell ref="K151:N151"/>
    <mergeCell ref="O151:P151"/>
    <mergeCell ref="B145:C145"/>
    <mergeCell ref="D145:G145"/>
    <mergeCell ref="I145:J145"/>
    <mergeCell ref="K145:N145"/>
    <mergeCell ref="O145:P145"/>
    <mergeCell ref="B147:C147"/>
    <mergeCell ref="D147:G147"/>
    <mergeCell ref="I147:J147"/>
    <mergeCell ref="K147:N147"/>
    <mergeCell ref="O147:P147"/>
    <mergeCell ref="B141:C141"/>
    <mergeCell ref="D141:G141"/>
    <mergeCell ref="I141:J141"/>
    <mergeCell ref="K141:N141"/>
    <mergeCell ref="O141:P141"/>
    <mergeCell ref="B143:C143"/>
    <mergeCell ref="D143:G143"/>
    <mergeCell ref="I143:J143"/>
    <mergeCell ref="K143:N143"/>
    <mergeCell ref="O143:P143"/>
    <mergeCell ref="B137:C137"/>
    <mergeCell ref="D137:G137"/>
    <mergeCell ref="I137:J137"/>
    <mergeCell ref="K137:N137"/>
    <mergeCell ref="O137:P137"/>
    <mergeCell ref="B139:C139"/>
    <mergeCell ref="D139:G139"/>
    <mergeCell ref="I139:J139"/>
    <mergeCell ref="K139:N139"/>
    <mergeCell ref="O139:P139"/>
    <mergeCell ref="B133:C133"/>
    <mergeCell ref="D133:G133"/>
    <mergeCell ref="I133:J133"/>
    <mergeCell ref="K133:N133"/>
    <mergeCell ref="O133:P133"/>
    <mergeCell ref="B135:C135"/>
    <mergeCell ref="D135:G135"/>
    <mergeCell ref="I135:J135"/>
    <mergeCell ref="K135:N135"/>
    <mergeCell ref="O135:P135"/>
    <mergeCell ref="B129:C129"/>
    <mergeCell ref="D129:G129"/>
    <mergeCell ref="I129:J129"/>
    <mergeCell ref="K129:N129"/>
    <mergeCell ref="O129:P129"/>
    <mergeCell ref="B131:C131"/>
    <mergeCell ref="D131:G131"/>
    <mergeCell ref="O131:P131"/>
    <mergeCell ref="B125:C125"/>
    <mergeCell ref="D125:G125"/>
    <mergeCell ref="I125:J125"/>
    <mergeCell ref="K125:N125"/>
    <mergeCell ref="O125:P125"/>
    <mergeCell ref="B127:C127"/>
    <mergeCell ref="D127:G127"/>
    <mergeCell ref="O127:P127"/>
    <mergeCell ref="B121:C121"/>
    <mergeCell ref="D121:G121"/>
    <mergeCell ref="I121:J121"/>
    <mergeCell ref="K121:N121"/>
    <mergeCell ref="O121:P121"/>
    <mergeCell ref="B123:C123"/>
    <mergeCell ref="D123:G123"/>
    <mergeCell ref="I123:J123"/>
    <mergeCell ref="K123:N123"/>
    <mergeCell ref="O123:P123"/>
    <mergeCell ref="B118:C118"/>
    <mergeCell ref="D118:G118"/>
    <mergeCell ref="I118:J118"/>
    <mergeCell ref="K118:N118"/>
    <mergeCell ref="O118:P118"/>
    <mergeCell ref="B120:C120"/>
    <mergeCell ref="D120:G120"/>
    <mergeCell ref="I120:J120"/>
    <mergeCell ref="K120:N120"/>
    <mergeCell ref="O120:P120"/>
    <mergeCell ref="B114:C114"/>
    <mergeCell ref="D114:G114"/>
    <mergeCell ref="O114:P114"/>
    <mergeCell ref="B116:C116"/>
    <mergeCell ref="D116:G116"/>
    <mergeCell ref="I116:J116"/>
    <mergeCell ref="K116:N116"/>
    <mergeCell ref="O116:P116"/>
    <mergeCell ref="B110:C110"/>
    <mergeCell ref="D110:G110"/>
    <mergeCell ref="I110:J110"/>
    <mergeCell ref="K110:N110"/>
    <mergeCell ref="O110:P110"/>
    <mergeCell ref="B112:C112"/>
    <mergeCell ref="D112:G112"/>
    <mergeCell ref="I112:J112"/>
    <mergeCell ref="K112:N112"/>
    <mergeCell ref="O112:P112"/>
    <mergeCell ref="B106:C106"/>
    <mergeCell ref="D106:G106"/>
    <mergeCell ref="I106:J106"/>
    <mergeCell ref="K106:N106"/>
    <mergeCell ref="O106:P106"/>
    <mergeCell ref="B108:C108"/>
    <mergeCell ref="D108:G108"/>
    <mergeCell ref="I108:J108"/>
    <mergeCell ref="K108:N108"/>
    <mergeCell ref="O108:P108"/>
    <mergeCell ref="B102:C102"/>
    <mergeCell ref="D102:G102"/>
    <mergeCell ref="I102:J102"/>
    <mergeCell ref="K102:N102"/>
    <mergeCell ref="O102:P102"/>
    <mergeCell ref="B104:C104"/>
    <mergeCell ref="D104:G104"/>
    <mergeCell ref="I104:J104"/>
    <mergeCell ref="K104:N104"/>
    <mergeCell ref="O104:P104"/>
    <mergeCell ref="B98:C98"/>
    <mergeCell ref="D98:G98"/>
    <mergeCell ref="I98:J98"/>
    <mergeCell ref="K98:N98"/>
    <mergeCell ref="O98:P98"/>
    <mergeCell ref="B100:C100"/>
    <mergeCell ref="D100:G100"/>
    <mergeCell ref="I100:J100"/>
    <mergeCell ref="K100:N100"/>
    <mergeCell ref="O100:P100"/>
    <mergeCell ref="B94:C94"/>
    <mergeCell ref="D94:G94"/>
    <mergeCell ref="I94:J94"/>
    <mergeCell ref="K94:N94"/>
    <mergeCell ref="O94:P94"/>
    <mergeCell ref="B96:C96"/>
    <mergeCell ref="D96:G96"/>
    <mergeCell ref="I96:J96"/>
    <mergeCell ref="K96:N96"/>
    <mergeCell ref="O96:P96"/>
    <mergeCell ref="B90:C90"/>
    <mergeCell ref="D90:G90"/>
    <mergeCell ref="I90:J90"/>
    <mergeCell ref="K90:N90"/>
    <mergeCell ref="O90:P90"/>
    <mergeCell ref="B92:C92"/>
    <mergeCell ref="D92:G92"/>
    <mergeCell ref="O92:P92"/>
    <mergeCell ref="B86:C86"/>
    <mergeCell ref="D86:G86"/>
    <mergeCell ref="I86:J86"/>
    <mergeCell ref="K86:N86"/>
    <mergeCell ref="O86:P86"/>
    <mergeCell ref="B88:C88"/>
    <mergeCell ref="D88:G88"/>
    <mergeCell ref="I88:J88"/>
    <mergeCell ref="K88:N88"/>
    <mergeCell ref="O88:P88"/>
    <mergeCell ref="B82:C82"/>
    <mergeCell ref="D82:G82"/>
    <mergeCell ref="I82:J82"/>
    <mergeCell ref="K82:N82"/>
    <mergeCell ref="O82:P82"/>
    <mergeCell ref="B84:C84"/>
    <mergeCell ref="D84:G84"/>
    <mergeCell ref="I84:J84"/>
    <mergeCell ref="K84:N84"/>
    <mergeCell ref="O84:P84"/>
    <mergeCell ref="B78:C78"/>
    <mergeCell ref="D78:G78"/>
    <mergeCell ref="I78:J78"/>
    <mergeCell ref="K78:N78"/>
    <mergeCell ref="O78:P78"/>
    <mergeCell ref="B80:C80"/>
    <mergeCell ref="D80:G80"/>
    <mergeCell ref="O80:P80"/>
    <mergeCell ref="B74:C74"/>
    <mergeCell ref="D74:G74"/>
    <mergeCell ref="I74:J74"/>
    <mergeCell ref="K74:N74"/>
    <mergeCell ref="O74:P74"/>
    <mergeCell ref="B76:C76"/>
    <mergeCell ref="D76:G76"/>
    <mergeCell ref="I76:J76"/>
    <mergeCell ref="K76:N76"/>
    <mergeCell ref="O76:P76"/>
    <mergeCell ref="B70:C70"/>
    <mergeCell ref="D70:G70"/>
    <mergeCell ref="I70:J70"/>
    <mergeCell ref="K70:N70"/>
    <mergeCell ref="O70:P70"/>
    <mergeCell ref="B72:C72"/>
    <mergeCell ref="D72:G72"/>
    <mergeCell ref="I72:J72"/>
    <mergeCell ref="K72:N72"/>
    <mergeCell ref="O72:P72"/>
    <mergeCell ref="B66:C66"/>
    <mergeCell ref="D66:G66"/>
    <mergeCell ref="I66:J66"/>
    <mergeCell ref="K66:N66"/>
    <mergeCell ref="O66:P66"/>
    <mergeCell ref="B68:C68"/>
    <mergeCell ref="D68:G68"/>
    <mergeCell ref="I68:J68"/>
    <mergeCell ref="K68:N68"/>
    <mergeCell ref="O68:P68"/>
    <mergeCell ref="B62:C62"/>
    <mergeCell ref="D62:G62"/>
    <mergeCell ref="I62:J62"/>
    <mergeCell ref="K62:N62"/>
    <mergeCell ref="O62:P62"/>
    <mergeCell ref="B64:C64"/>
    <mergeCell ref="D64:G64"/>
    <mergeCell ref="I64:J64"/>
    <mergeCell ref="K64:N64"/>
    <mergeCell ref="O64:P64"/>
    <mergeCell ref="B58:C58"/>
    <mergeCell ref="D58:G58"/>
    <mergeCell ref="I58:J58"/>
    <mergeCell ref="K58:N58"/>
    <mergeCell ref="O58:P58"/>
    <mergeCell ref="B60:C60"/>
    <mergeCell ref="D60:G60"/>
    <mergeCell ref="I60:J60"/>
    <mergeCell ref="K60:N60"/>
    <mergeCell ref="O60:P60"/>
    <mergeCell ref="B54:C54"/>
    <mergeCell ref="D54:G54"/>
    <mergeCell ref="I54:J54"/>
    <mergeCell ref="K54:N54"/>
    <mergeCell ref="O54:P54"/>
    <mergeCell ref="B56:C56"/>
    <mergeCell ref="D56:G56"/>
    <mergeCell ref="I56:J56"/>
    <mergeCell ref="K56:N56"/>
    <mergeCell ref="O56:P56"/>
    <mergeCell ref="B50:C50"/>
    <mergeCell ref="D50:G50"/>
    <mergeCell ref="I50:J50"/>
    <mergeCell ref="K50:N50"/>
    <mergeCell ref="O50:P50"/>
    <mergeCell ref="B52:C52"/>
    <mergeCell ref="D52:G52"/>
    <mergeCell ref="I52:J52"/>
    <mergeCell ref="K52:N52"/>
    <mergeCell ref="O52:P52"/>
    <mergeCell ref="B46:C46"/>
    <mergeCell ref="D46:G46"/>
    <mergeCell ref="I46:J46"/>
    <mergeCell ref="K46:N46"/>
    <mergeCell ref="O46:P46"/>
    <mergeCell ref="B48:C48"/>
    <mergeCell ref="D48:G48"/>
    <mergeCell ref="I48:J48"/>
    <mergeCell ref="K48:N48"/>
    <mergeCell ref="O48:P48"/>
    <mergeCell ref="B42:C42"/>
    <mergeCell ref="D42:G42"/>
    <mergeCell ref="I42:J42"/>
    <mergeCell ref="K42:N42"/>
    <mergeCell ref="O42:P42"/>
    <mergeCell ref="B44:C44"/>
    <mergeCell ref="D44:G44"/>
    <mergeCell ref="I44:J44"/>
    <mergeCell ref="K44:N44"/>
    <mergeCell ref="O44:P44"/>
    <mergeCell ref="B38:C38"/>
    <mergeCell ref="D38:G38"/>
    <mergeCell ref="I38:J38"/>
    <mergeCell ref="K38:N38"/>
    <mergeCell ref="O38:P38"/>
    <mergeCell ref="B40:C40"/>
    <mergeCell ref="D40:G40"/>
    <mergeCell ref="I40:J40"/>
    <mergeCell ref="K40:N40"/>
    <mergeCell ref="O40:P40"/>
    <mergeCell ref="B34:C34"/>
    <mergeCell ref="D34:G34"/>
    <mergeCell ref="I34:J34"/>
    <mergeCell ref="K34:N34"/>
    <mergeCell ref="O34:P34"/>
    <mergeCell ref="B36:C36"/>
    <mergeCell ref="D36:G36"/>
    <mergeCell ref="I36:J36"/>
    <mergeCell ref="K36:N36"/>
    <mergeCell ref="O36:P36"/>
    <mergeCell ref="D16:G16"/>
    <mergeCell ref="O16:P16"/>
    <mergeCell ref="B30:C30"/>
    <mergeCell ref="D30:G30"/>
    <mergeCell ref="I30:J30"/>
    <mergeCell ref="K30:N30"/>
    <mergeCell ref="O30:P30"/>
    <mergeCell ref="B32:C32"/>
    <mergeCell ref="D32:G32"/>
    <mergeCell ref="I32:J32"/>
    <mergeCell ref="K32:N32"/>
    <mergeCell ref="O32:P32"/>
    <mergeCell ref="B26:C26"/>
    <mergeCell ref="D26:G26"/>
    <mergeCell ref="I26:J26"/>
    <mergeCell ref="K26:N26"/>
    <mergeCell ref="O26:P26"/>
    <mergeCell ref="B28:C28"/>
    <mergeCell ref="D28:G28"/>
    <mergeCell ref="I28:J28"/>
    <mergeCell ref="K28:N28"/>
    <mergeCell ref="O28:P28"/>
    <mergeCell ref="B11:C11"/>
    <mergeCell ref="D11:J11"/>
    <mergeCell ref="K11:N11"/>
    <mergeCell ref="O11:P11"/>
    <mergeCell ref="B12:C12"/>
    <mergeCell ref="D12:G12"/>
    <mergeCell ref="M2:O2"/>
    <mergeCell ref="B5:P5"/>
    <mergeCell ref="B7:C7"/>
    <mergeCell ref="E7:P8"/>
    <mergeCell ref="B10:C10"/>
    <mergeCell ref="E10:P10"/>
    <mergeCell ref="B22:C22"/>
    <mergeCell ref="D22:G22"/>
    <mergeCell ref="O22:P22"/>
    <mergeCell ref="B24:C24"/>
    <mergeCell ref="D24:G24"/>
    <mergeCell ref="I24:J24"/>
    <mergeCell ref="K24:N24"/>
    <mergeCell ref="O24:P24"/>
    <mergeCell ref="B18:C18"/>
    <mergeCell ref="D18:G18"/>
    <mergeCell ref="O18:P18"/>
    <mergeCell ref="B20:C20"/>
    <mergeCell ref="D20:G20"/>
    <mergeCell ref="O20:P20"/>
    <mergeCell ref="B14:C14"/>
    <mergeCell ref="D14:E14"/>
    <mergeCell ref="I14:J14"/>
    <mergeCell ref="K14:N14"/>
    <mergeCell ref="O14:P14"/>
    <mergeCell ref="B16:C16"/>
  </mergeCells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B1:P816"/>
  <sheetViews>
    <sheetView showGridLines="0" showOutlineSymbols="0" zoomScale="160" zoomScaleNormal="160" workbookViewId="0">
      <selection activeCell="O799" sqref="O799:P799"/>
    </sheetView>
  </sheetViews>
  <sheetFormatPr baseColWidth="10" defaultRowHeight="12.75" customHeight="1" x14ac:dyDescent="0.25"/>
  <cols>
    <col min="1" max="1" width="3.7109375" style="104" customWidth="1"/>
    <col min="2" max="2" width="4.85546875" style="104" customWidth="1"/>
    <col min="3" max="3" width="9.42578125" style="104" customWidth="1"/>
    <col min="4" max="4" width="8" style="104" customWidth="1"/>
    <col min="5" max="5" width="9.140625" style="104" customWidth="1"/>
    <col min="6" max="7" width="13.42578125" style="104" customWidth="1"/>
    <col min="8" max="8" width="6" style="104" customWidth="1"/>
    <col min="9" max="9" width="7.42578125" style="104" customWidth="1"/>
    <col min="10" max="10" width="2" style="104" customWidth="1"/>
    <col min="11" max="11" width="5" style="104" customWidth="1"/>
    <col min="12" max="12" width="1.28515625" style="104" customWidth="1"/>
    <col min="13" max="13" width="1.7109375" style="104" customWidth="1"/>
    <col min="14" max="14" width="2.28515625" style="104" customWidth="1"/>
    <col min="15" max="15" width="3" style="104" customWidth="1"/>
    <col min="16" max="16" width="7.42578125" style="104" customWidth="1"/>
    <col min="17" max="256" width="6.85546875" style="104" customWidth="1"/>
    <col min="257" max="257" width="3.7109375" style="104" customWidth="1"/>
    <col min="258" max="258" width="4.85546875" style="104" customWidth="1"/>
    <col min="259" max="259" width="9.42578125" style="104" customWidth="1"/>
    <col min="260" max="260" width="8" style="104" customWidth="1"/>
    <col min="261" max="261" width="9.140625" style="104" customWidth="1"/>
    <col min="262" max="263" width="13.42578125" style="104" customWidth="1"/>
    <col min="264" max="264" width="6" style="104" customWidth="1"/>
    <col min="265" max="265" width="7.42578125" style="104" customWidth="1"/>
    <col min="266" max="266" width="2" style="104" customWidth="1"/>
    <col min="267" max="267" width="5" style="104" customWidth="1"/>
    <col min="268" max="268" width="1.28515625" style="104" customWidth="1"/>
    <col min="269" max="269" width="1.7109375" style="104" customWidth="1"/>
    <col min="270" max="270" width="2.28515625" style="104" customWidth="1"/>
    <col min="271" max="271" width="3" style="104" customWidth="1"/>
    <col min="272" max="272" width="7.42578125" style="104" customWidth="1"/>
    <col min="273" max="512" width="6.85546875" style="104" customWidth="1"/>
    <col min="513" max="513" width="3.7109375" style="104" customWidth="1"/>
    <col min="514" max="514" width="4.85546875" style="104" customWidth="1"/>
    <col min="515" max="515" width="9.42578125" style="104" customWidth="1"/>
    <col min="516" max="516" width="8" style="104" customWidth="1"/>
    <col min="517" max="517" width="9.140625" style="104" customWidth="1"/>
    <col min="518" max="519" width="13.42578125" style="104" customWidth="1"/>
    <col min="520" max="520" width="6" style="104" customWidth="1"/>
    <col min="521" max="521" width="7.42578125" style="104" customWidth="1"/>
    <col min="522" max="522" width="2" style="104" customWidth="1"/>
    <col min="523" max="523" width="5" style="104" customWidth="1"/>
    <col min="524" max="524" width="1.28515625" style="104" customWidth="1"/>
    <col min="525" max="525" width="1.7109375" style="104" customWidth="1"/>
    <col min="526" max="526" width="2.28515625" style="104" customWidth="1"/>
    <col min="527" max="527" width="3" style="104" customWidth="1"/>
    <col min="528" max="528" width="7.42578125" style="104" customWidth="1"/>
    <col min="529" max="768" width="6.85546875" style="104" customWidth="1"/>
    <col min="769" max="769" width="3.7109375" style="104" customWidth="1"/>
    <col min="770" max="770" width="4.85546875" style="104" customWidth="1"/>
    <col min="771" max="771" width="9.42578125" style="104" customWidth="1"/>
    <col min="772" max="772" width="8" style="104" customWidth="1"/>
    <col min="773" max="773" width="9.140625" style="104" customWidth="1"/>
    <col min="774" max="775" width="13.42578125" style="104" customWidth="1"/>
    <col min="776" max="776" width="6" style="104" customWidth="1"/>
    <col min="777" max="777" width="7.42578125" style="104" customWidth="1"/>
    <col min="778" max="778" width="2" style="104" customWidth="1"/>
    <col min="779" max="779" width="5" style="104" customWidth="1"/>
    <col min="780" max="780" width="1.28515625" style="104" customWidth="1"/>
    <col min="781" max="781" width="1.7109375" style="104" customWidth="1"/>
    <col min="782" max="782" width="2.28515625" style="104" customWidth="1"/>
    <col min="783" max="783" width="3" style="104" customWidth="1"/>
    <col min="784" max="784" width="7.42578125" style="104" customWidth="1"/>
    <col min="785" max="1024" width="6.85546875" style="104" customWidth="1"/>
    <col min="1025" max="1025" width="3.7109375" style="104" customWidth="1"/>
    <col min="1026" max="1026" width="4.85546875" style="104" customWidth="1"/>
    <col min="1027" max="1027" width="9.42578125" style="104" customWidth="1"/>
    <col min="1028" max="1028" width="8" style="104" customWidth="1"/>
    <col min="1029" max="1029" width="9.140625" style="104" customWidth="1"/>
    <col min="1030" max="1031" width="13.42578125" style="104" customWidth="1"/>
    <col min="1032" max="1032" width="6" style="104" customWidth="1"/>
    <col min="1033" max="1033" width="7.42578125" style="104" customWidth="1"/>
    <col min="1034" max="1034" width="2" style="104" customWidth="1"/>
    <col min="1035" max="1035" width="5" style="104" customWidth="1"/>
    <col min="1036" max="1036" width="1.28515625" style="104" customWidth="1"/>
    <col min="1037" max="1037" width="1.7109375" style="104" customWidth="1"/>
    <col min="1038" max="1038" width="2.28515625" style="104" customWidth="1"/>
    <col min="1039" max="1039" width="3" style="104" customWidth="1"/>
    <col min="1040" max="1040" width="7.42578125" style="104" customWidth="1"/>
    <col min="1041" max="1280" width="6.85546875" style="104" customWidth="1"/>
    <col min="1281" max="1281" width="3.7109375" style="104" customWidth="1"/>
    <col min="1282" max="1282" width="4.85546875" style="104" customWidth="1"/>
    <col min="1283" max="1283" width="9.42578125" style="104" customWidth="1"/>
    <col min="1284" max="1284" width="8" style="104" customWidth="1"/>
    <col min="1285" max="1285" width="9.140625" style="104" customWidth="1"/>
    <col min="1286" max="1287" width="13.42578125" style="104" customWidth="1"/>
    <col min="1288" max="1288" width="6" style="104" customWidth="1"/>
    <col min="1289" max="1289" width="7.42578125" style="104" customWidth="1"/>
    <col min="1290" max="1290" width="2" style="104" customWidth="1"/>
    <col min="1291" max="1291" width="5" style="104" customWidth="1"/>
    <col min="1292" max="1292" width="1.28515625" style="104" customWidth="1"/>
    <col min="1293" max="1293" width="1.7109375" style="104" customWidth="1"/>
    <col min="1294" max="1294" width="2.28515625" style="104" customWidth="1"/>
    <col min="1295" max="1295" width="3" style="104" customWidth="1"/>
    <col min="1296" max="1296" width="7.42578125" style="104" customWidth="1"/>
    <col min="1297" max="1536" width="6.85546875" style="104" customWidth="1"/>
    <col min="1537" max="1537" width="3.7109375" style="104" customWidth="1"/>
    <col min="1538" max="1538" width="4.85546875" style="104" customWidth="1"/>
    <col min="1539" max="1539" width="9.42578125" style="104" customWidth="1"/>
    <col min="1540" max="1540" width="8" style="104" customWidth="1"/>
    <col min="1541" max="1541" width="9.140625" style="104" customWidth="1"/>
    <col min="1542" max="1543" width="13.42578125" style="104" customWidth="1"/>
    <col min="1544" max="1544" width="6" style="104" customWidth="1"/>
    <col min="1545" max="1545" width="7.42578125" style="104" customWidth="1"/>
    <col min="1546" max="1546" width="2" style="104" customWidth="1"/>
    <col min="1547" max="1547" width="5" style="104" customWidth="1"/>
    <col min="1548" max="1548" width="1.28515625" style="104" customWidth="1"/>
    <col min="1549" max="1549" width="1.7109375" style="104" customWidth="1"/>
    <col min="1550" max="1550" width="2.28515625" style="104" customWidth="1"/>
    <col min="1551" max="1551" width="3" style="104" customWidth="1"/>
    <col min="1552" max="1552" width="7.42578125" style="104" customWidth="1"/>
    <col min="1553" max="1792" width="6.85546875" style="104" customWidth="1"/>
    <col min="1793" max="1793" width="3.7109375" style="104" customWidth="1"/>
    <col min="1794" max="1794" width="4.85546875" style="104" customWidth="1"/>
    <col min="1795" max="1795" width="9.42578125" style="104" customWidth="1"/>
    <col min="1796" max="1796" width="8" style="104" customWidth="1"/>
    <col min="1797" max="1797" width="9.140625" style="104" customWidth="1"/>
    <col min="1798" max="1799" width="13.42578125" style="104" customWidth="1"/>
    <col min="1800" max="1800" width="6" style="104" customWidth="1"/>
    <col min="1801" max="1801" width="7.42578125" style="104" customWidth="1"/>
    <col min="1802" max="1802" width="2" style="104" customWidth="1"/>
    <col min="1803" max="1803" width="5" style="104" customWidth="1"/>
    <col min="1804" max="1804" width="1.28515625" style="104" customWidth="1"/>
    <col min="1805" max="1805" width="1.7109375" style="104" customWidth="1"/>
    <col min="1806" max="1806" width="2.28515625" style="104" customWidth="1"/>
    <col min="1807" max="1807" width="3" style="104" customWidth="1"/>
    <col min="1808" max="1808" width="7.42578125" style="104" customWidth="1"/>
    <col min="1809" max="2048" width="6.85546875" style="104" customWidth="1"/>
    <col min="2049" max="2049" width="3.7109375" style="104" customWidth="1"/>
    <col min="2050" max="2050" width="4.85546875" style="104" customWidth="1"/>
    <col min="2051" max="2051" width="9.42578125" style="104" customWidth="1"/>
    <col min="2052" max="2052" width="8" style="104" customWidth="1"/>
    <col min="2053" max="2053" width="9.140625" style="104" customWidth="1"/>
    <col min="2054" max="2055" width="13.42578125" style="104" customWidth="1"/>
    <col min="2056" max="2056" width="6" style="104" customWidth="1"/>
    <col min="2057" max="2057" width="7.42578125" style="104" customWidth="1"/>
    <col min="2058" max="2058" width="2" style="104" customWidth="1"/>
    <col min="2059" max="2059" width="5" style="104" customWidth="1"/>
    <col min="2060" max="2060" width="1.28515625" style="104" customWidth="1"/>
    <col min="2061" max="2061" width="1.7109375" style="104" customWidth="1"/>
    <col min="2062" max="2062" width="2.28515625" style="104" customWidth="1"/>
    <col min="2063" max="2063" width="3" style="104" customWidth="1"/>
    <col min="2064" max="2064" width="7.42578125" style="104" customWidth="1"/>
    <col min="2065" max="2304" width="6.85546875" style="104" customWidth="1"/>
    <col min="2305" max="2305" width="3.7109375" style="104" customWidth="1"/>
    <col min="2306" max="2306" width="4.85546875" style="104" customWidth="1"/>
    <col min="2307" max="2307" width="9.42578125" style="104" customWidth="1"/>
    <col min="2308" max="2308" width="8" style="104" customWidth="1"/>
    <col min="2309" max="2309" width="9.140625" style="104" customWidth="1"/>
    <col min="2310" max="2311" width="13.42578125" style="104" customWidth="1"/>
    <col min="2312" max="2312" width="6" style="104" customWidth="1"/>
    <col min="2313" max="2313" width="7.42578125" style="104" customWidth="1"/>
    <col min="2314" max="2314" width="2" style="104" customWidth="1"/>
    <col min="2315" max="2315" width="5" style="104" customWidth="1"/>
    <col min="2316" max="2316" width="1.28515625" style="104" customWidth="1"/>
    <col min="2317" max="2317" width="1.7109375" style="104" customWidth="1"/>
    <col min="2318" max="2318" width="2.28515625" style="104" customWidth="1"/>
    <col min="2319" max="2319" width="3" style="104" customWidth="1"/>
    <col min="2320" max="2320" width="7.42578125" style="104" customWidth="1"/>
    <col min="2321" max="2560" width="6.85546875" style="104" customWidth="1"/>
    <col min="2561" max="2561" width="3.7109375" style="104" customWidth="1"/>
    <col min="2562" max="2562" width="4.85546875" style="104" customWidth="1"/>
    <col min="2563" max="2563" width="9.42578125" style="104" customWidth="1"/>
    <col min="2564" max="2564" width="8" style="104" customWidth="1"/>
    <col min="2565" max="2565" width="9.140625" style="104" customWidth="1"/>
    <col min="2566" max="2567" width="13.42578125" style="104" customWidth="1"/>
    <col min="2568" max="2568" width="6" style="104" customWidth="1"/>
    <col min="2569" max="2569" width="7.42578125" style="104" customWidth="1"/>
    <col min="2570" max="2570" width="2" style="104" customWidth="1"/>
    <col min="2571" max="2571" width="5" style="104" customWidth="1"/>
    <col min="2572" max="2572" width="1.28515625" style="104" customWidth="1"/>
    <col min="2573" max="2573" width="1.7109375" style="104" customWidth="1"/>
    <col min="2574" max="2574" width="2.28515625" style="104" customWidth="1"/>
    <col min="2575" max="2575" width="3" style="104" customWidth="1"/>
    <col min="2576" max="2576" width="7.42578125" style="104" customWidth="1"/>
    <col min="2577" max="2816" width="6.85546875" style="104" customWidth="1"/>
    <col min="2817" max="2817" width="3.7109375" style="104" customWidth="1"/>
    <col min="2818" max="2818" width="4.85546875" style="104" customWidth="1"/>
    <col min="2819" max="2819" width="9.42578125" style="104" customWidth="1"/>
    <col min="2820" max="2820" width="8" style="104" customWidth="1"/>
    <col min="2821" max="2821" width="9.140625" style="104" customWidth="1"/>
    <col min="2822" max="2823" width="13.42578125" style="104" customWidth="1"/>
    <col min="2824" max="2824" width="6" style="104" customWidth="1"/>
    <col min="2825" max="2825" width="7.42578125" style="104" customWidth="1"/>
    <col min="2826" max="2826" width="2" style="104" customWidth="1"/>
    <col min="2827" max="2827" width="5" style="104" customWidth="1"/>
    <col min="2828" max="2828" width="1.28515625" style="104" customWidth="1"/>
    <col min="2829" max="2829" width="1.7109375" style="104" customWidth="1"/>
    <col min="2830" max="2830" width="2.28515625" style="104" customWidth="1"/>
    <col min="2831" max="2831" width="3" style="104" customWidth="1"/>
    <col min="2832" max="2832" width="7.42578125" style="104" customWidth="1"/>
    <col min="2833" max="3072" width="6.85546875" style="104" customWidth="1"/>
    <col min="3073" max="3073" width="3.7109375" style="104" customWidth="1"/>
    <col min="3074" max="3074" width="4.85546875" style="104" customWidth="1"/>
    <col min="3075" max="3075" width="9.42578125" style="104" customWidth="1"/>
    <col min="3076" max="3076" width="8" style="104" customWidth="1"/>
    <col min="3077" max="3077" width="9.140625" style="104" customWidth="1"/>
    <col min="3078" max="3079" width="13.42578125" style="104" customWidth="1"/>
    <col min="3080" max="3080" width="6" style="104" customWidth="1"/>
    <col min="3081" max="3081" width="7.42578125" style="104" customWidth="1"/>
    <col min="3082" max="3082" width="2" style="104" customWidth="1"/>
    <col min="3083" max="3083" width="5" style="104" customWidth="1"/>
    <col min="3084" max="3084" width="1.28515625" style="104" customWidth="1"/>
    <col min="3085" max="3085" width="1.7109375" style="104" customWidth="1"/>
    <col min="3086" max="3086" width="2.28515625" style="104" customWidth="1"/>
    <col min="3087" max="3087" width="3" style="104" customWidth="1"/>
    <col min="3088" max="3088" width="7.42578125" style="104" customWidth="1"/>
    <col min="3089" max="3328" width="6.85546875" style="104" customWidth="1"/>
    <col min="3329" max="3329" width="3.7109375" style="104" customWidth="1"/>
    <col min="3330" max="3330" width="4.85546875" style="104" customWidth="1"/>
    <col min="3331" max="3331" width="9.42578125" style="104" customWidth="1"/>
    <col min="3332" max="3332" width="8" style="104" customWidth="1"/>
    <col min="3333" max="3333" width="9.140625" style="104" customWidth="1"/>
    <col min="3334" max="3335" width="13.42578125" style="104" customWidth="1"/>
    <col min="3336" max="3336" width="6" style="104" customWidth="1"/>
    <col min="3337" max="3337" width="7.42578125" style="104" customWidth="1"/>
    <col min="3338" max="3338" width="2" style="104" customWidth="1"/>
    <col min="3339" max="3339" width="5" style="104" customWidth="1"/>
    <col min="3340" max="3340" width="1.28515625" style="104" customWidth="1"/>
    <col min="3341" max="3341" width="1.7109375" style="104" customWidth="1"/>
    <col min="3342" max="3342" width="2.28515625" style="104" customWidth="1"/>
    <col min="3343" max="3343" width="3" style="104" customWidth="1"/>
    <col min="3344" max="3344" width="7.42578125" style="104" customWidth="1"/>
    <col min="3345" max="3584" width="6.85546875" style="104" customWidth="1"/>
    <col min="3585" max="3585" width="3.7109375" style="104" customWidth="1"/>
    <col min="3586" max="3586" width="4.85546875" style="104" customWidth="1"/>
    <col min="3587" max="3587" width="9.42578125" style="104" customWidth="1"/>
    <col min="3588" max="3588" width="8" style="104" customWidth="1"/>
    <col min="3589" max="3589" width="9.140625" style="104" customWidth="1"/>
    <col min="3590" max="3591" width="13.42578125" style="104" customWidth="1"/>
    <col min="3592" max="3592" width="6" style="104" customWidth="1"/>
    <col min="3593" max="3593" width="7.42578125" style="104" customWidth="1"/>
    <col min="3594" max="3594" width="2" style="104" customWidth="1"/>
    <col min="3595" max="3595" width="5" style="104" customWidth="1"/>
    <col min="3596" max="3596" width="1.28515625" style="104" customWidth="1"/>
    <col min="3597" max="3597" width="1.7109375" style="104" customWidth="1"/>
    <col min="3598" max="3598" width="2.28515625" style="104" customWidth="1"/>
    <col min="3599" max="3599" width="3" style="104" customWidth="1"/>
    <col min="3600" max="3600" width="7.42578125" style="104" customWidth="1"/>
    <col min="3601" max="3840" width="6.85546875" style="104" customWidth="1"/>
    <col min="3841" max="3841" width="3.7109375" style="104" customWidth="1"/>
    <col min="3842" max="3842" width="4.85546875" style="104" customWidth="1"/>
    <col min="3843" max="3843" width="9.42578125" style="104" customWidth="1"/>
    <col min="3844" max="3844" width="8" style="104" customWidth="1"/>
    <col min="3845" max="3845" width="9.140625" style="104" customWidth="1"/>
    <col min="3846" max="3847" width="13.42578125" style="104" customWidth="1"/>
    <col min="3848" max="3848" width="6" style="104" customWidth="1"/>
    <col min="3849" max="3849" width="7.42578125" style="104" customWidth="1"/>
    <col min="3850" max="3850" width="2" style="104" customWidth="1"/>
    <col min="3851" max="3851" width="5" style="104" customWidth="1"/>
    <col min="3852" max="3852" width="1.28515625" style="104" customWidth="1"/>
    <col min="3853" max="3853" width="1.7109375" style="104" customWidth="1"/>
    <col min="3854" max="3854" width="2.28515625" style="104" customWidth="1"/>
    <col min="3855" max="3855" width="3" style="104" customWidth="1"/>
    <col min="3856" max="3856" width="7.42578125" style="104" customWidth="1"/>
    <col min="3857" max="4096" width="6.85546875" style="104" customWidth="1"/>
    <col min="4097" max="4097" width="3.7109375" style="104" customWidth="1"/>
    <col min="4098" max="4098" width="4.85546875" style="104" customWidth="1"/>
    <col min="4099" max="4099" width="9.42578125" style="104" customWidth="1"/>
    <col min="4100" max="4100" width="8" style="104" customWidth="1"/>
    <col min="4101" max="4101" width="9.140625" style="104" customWidth="1"/>
    <col min="4102" max="4103" width="13.42578125" style="104" customWidth="1"/>
    <col min="4104" max="4104" width="6" style="104" customWidth="1"/>
    <col min="4105" max="4105" width="7.42578125" style="104" customWidth="1"/>
    <col min="4106" max="4106" width="2" style="104" customWidth="1"/>
    <col min="4107" max="4107" width="5" style="104" customWidth="1"/>
    <col min="4108" max="4108" width="1.28515625" style="104" customWidth="1"/>
    <col min="4109" max="4109" width="1.7109375" style="104" customWidth="1"/>
    <col min="4110" max="4110" width="2.28515625" style="104" customWidth="1"/>
    <col min="4111" max="4111" width="3" style="104" customWidth="1"/>
    <col min="4112" max="4112" width="7.42578125" style="104" customWidth="1"/>
    <col min="4113" max="4352" width="6.85546875" style="104" customWidth="1"/>
    <col min="4353" max="4353" width="3.7109375" style="104" customWidth="1"/>
    <col min="4354" max="4354" width="4.85546875" style="104" customWidth="1"/>
    <col min="4355" max="4355" width="9.42578125" style="104" customWidth="1"/>
    <col min="4356" max="4356" width="8" style="104" customWidth="1"/>
    <col min="4357" max="4357" width="9.140625" style="104" customWidth="1"/>
    <col min="4358" max="4359" width="13.42578125" style="104" customWidth="1"/>
    <col min="4360" max="4360" width="6" style="104" customWidth="1"/>
    <col min="4361" max="4361" width="7.42578125" style="104" customWidth="1"/>
    <col min="4362" max="4362" width="2" style="104" customWidth="1"/>
    <col min="4363" max="4363" width="5" style="104" customWidth="1"/>
    <col min="4364" max="4364" width="1.28515625" style="104" customWidth="1"/>
    <col min="4365" max="4365" width="1.7109375" style="104" customWidth="1"/>
    <col min="4366" max="4366" width="2.28515625" style="104" customWidth="1"/>
    <col min="4367" max="4367" width="3" style="104" customWidth="1"/>
    <col min="4368" max="4368" width="7.42578125" style="104" customWidth="1"/>
    <col min="4369" max="4608" width="6.85546875" style="104" customWidth="1"/>
    <col min="4609" max="4609" width="3.7109375" style="104" customWidth="1"/>
    <col min="4610" max="4610" width="4.85546875" style="104" customWidth="1"/>
    <col min="4611" max="4611" width="9.42578125" style="104" customWidth="1"/>
    <col min="4612" max="4612" width="8" style="104" customWidth="1"/>
    <col min="4613" max="4613" width="9.140625" style="104" customWidth="1"/>
    <col min="4614" max="4615" width="13.42578125" style="104" customWidth="1"/>
    <col min="4616" max="4616" width="6" style="104" customWidth="1"/>
    <col min="4617" max="4617" width="7.42578125" style="104" customWidth="1"/>
    <col min="4618" max="4618" width="2" style="104" customWidth="1"/>
    <col min="4619" max="4619" width="5" style="104" customWidth="1"/>
    <col min="4620" max="4620" width="1.28515625" style="104" customWidth="1"/>
    <col min="4621" max="4621" width="1.7109375" style="104" customWidth="1"/>
    <col min="4622" max="4622" width="2.28515625" style="104" customWidth="1"/>
    <col min="4623" max="4623" width="3" style="104" customWidth="1"/>
    <col min="4624" max="4624" width="7.42578125" style="104" customWidth="1"/>
    <col min="4625" max="4864" width="6.85546875" style="104" customWidth="1"/>
    <col min="4865" max="4865" width="3.7109375" style="104" customWidth="1"/>
    <col min="4866" max="4866" width="4.85546875" style="104" customWidth="1"/>
    <col min="4867" max="4867" width="9.42578125" style="104" customWidth="1"/>
    <col min="4868" max="4868" width="8" style="104" customWidth="1"/>
    <col min="4869" max="4869" width="9.140625" style="104" customWidth="1"/>
    <col min="4870" max="4871" width="13.42578125" style="104" customWidth="1"/>
    <col min="4872" max="4872" width="6" style="104" customWidth="1"/>
    <col min="4873" max="4873" width="7.42578125" style="104" customWidth="1"/>
    <col min="4874" max="4874" width="2" style="104" customWidth="1"/>
    <col min="4875" max="4875" width="5" style="104" customWidth="1"/>
    <col min="4876" max="4876" width="1.28515625" style="104" customWidth="1"/>
    <col min="4877" max="4877" width="1.7109375" style="104" customWidth="1"/>
    <col min="4878" max="4878" width="2.28515625" style="104" customWidth="1"/>
    <col min="4879" max="4879" width="3" style="104" customWidth="1"/>
    <col min="4880" max="4880" width="7.42578125" style="104" customWidth="1"/>
    <col min="4881" max="5120" width="6.85546875" style="104" customWidth="1"/>
    <col min="5121" max="5121" width="3.7109375" style="104" customWidth="1"/>
    <col min="5122" max="5122" width="4.85546875" style="104" customWidth="1"/>
    <col min="5123" max="5123" width="9.42578125" style="104" customWidth="1"/>
    <col min="5124" max="5124" width="8" style="104" customWidth="1"/>
    <col min="5125" max="5125" width="9.140625" style="104" customWidth="1"/>
    <col min="5126" max="5127" width="13.42578125" style="104" customWidth="1"/>
    <col min="5128" max="5128" width="6" style="104" customWidth="1"/>
    <col min="5129" max="5129" width="7.42578125" style="104" customWidth="1"/>
    <col min="5130" max="5130" width="2" style="104" customWidth="1"/>
    <col min="5131" max="5131" width="5" style="104" customWidth="1"/>
    <col min="5132" max="5132" width="1.28515625" style="104" customWidth="1"/>
    <col min="5133" max="5133" width="1.7109375" style="104" customWidth="1"/>
    <col min="5134" max="5134" width="2.28515625" style="104" customWidth="1"/>
    <col min="5135" max="5135" width="3" style="104" customWidth="1"/>
    <col min="5136" max="5136" width="7.42578125" style="104" customWidth="1"/>
    <col min="5137" max="5376" width="6.85546875" style="104" customWidth="1"/>
    <col min="5377" max="5377" width="3.7109375" style="104" customWidth="1"/>
    <col min="5378" max="5378" width="4.85546875" style="104" customWidth="1"/>
    <col min="5379" max="5379" width="9.42578125" style="104" customWidth="1"/>
    <col min="5380" max="5380" width="8" style="104" customWidth="1"/>
    <col min="5381" max="5381" width="9.140625" style="104" customWidth="1"/>
    <col min="5382" max="5383" width="13.42578125" style="104" customWidth="1"/>
    <col min="5384" max="5384" width="6" style="104" customWidth="1"/>
    <col min="5385" max="5385" width="7.42578125" style="104" customWidth="1"/>
    <col min="5386" max="5386" width="2" style="104" customWidth="1"/>
    <col min="5387" max="5387" width="5" style="104" customWidth="1"/>
    <col min="5388" max="5388" width="1.28515625" style="104" customWidth="1"/>
    <col min="5389" max="5389" width="1.7109375" style="104" customWidth="1"/>
    <col min="5390" max="5390" width="2.28515625" style="104" customWidth="1"/>
    <col min="5391" max="5391" width="3" style="104" customWidth="1"/>
    <col min="5392" max="5392" width="7.42578125" style="104" customWidth="1"/>
    <col min="5393" max="5632" width="6.85546875" style="104" customWidth="1"/>
    <col min="5633" max="5633" width="3.7109375" style="104" customWidth="1"/>
    <col min="5634" max="5634" width="4.85546875" style="104" customWidth="1"/>
    <col min="5635" max="5635" width="9.42578125" style="104" customWidth="1"/>
    <col min="5636" max="5636" width="8" style="104" customWidth="1"/>
    <col min="5637" max="5637" width="9.140625" style="104" customWidth="1"/>
    <col min="5638" max="5639" width="13.42578125" style="104" customWidth="1"/>
    <col min="5640" max="5640" width="6" style="104" customWidth="1"/>
    <col min="5641" max="5641" width="7.42578125" style="104" customWidth="1"/>
    <col min="5642" max="5642" width="2" style="104" customWidth="1"/>
    <col min="5643" max="5643" width="5" style="104" customWidth="1"/>
    <col min="5644" max="5644" width="1.28515625" style="104" customWidth="1"/>
    <col min="5645" max="5645" width="1.7109375" style="104" customWidth="1"/>
    <col min="5646" max="5646" width="2.28515625" style="104" customWidth="1"/>
    <col min="5647" max="5647" width="3" style="104" customWidth="1"/>
    <col min="5648" max="5648" width="7.42578125" style="104" customWidth="1"/>
    <col min="5649" max="5888" width="6.85546875" style="104" customWidth="1"/>
    <col min="5889" max="5889" width="3.7109375" style="104" customWidth="1"/>
    <col min="5890" max="5890" width="4.85546875" style="104" customWidth="1"/>
    <col min="5891" max="5891" width="9.42578125" style="104" customWidth="1"/>
    <col min="5892" max="5892" width="8" style="104" customWidth="1"/>
    <col min="5893" max="5893" width="9.140625" style="104" customWidth="1"/>
    <col min="5894" max="5895" width="13.42578125" style="104" customWidth="1"/>
    <col min="5896" max="5896" width="6" style="104" customWidth="1"/>
    <col min="5897" max="5897" width="7.42578125" style="104" customWidth="1"/>
    <col min="5898" max="5898" width="2" style="104" customWidth="1"/>
    <col min="5899" max="5899" width="5" style="104" customWidth="1"/>
    <col min="5900" max="5900" width="1.28515625" style="104" customWidth="1"/>
    <col min="5901" max="5901" width="1.7109375" style="104" customWidth="1"/>
    <col min="5902" max="5902" width="2.28515625" style="104" customWidth="1"/>
    <col min="5903" max="5903" width="3" style="104" customWidth="1"/>
    <col min="5904" max="5904" width="7.42578125" style="104" customWidth="1"/>
    <col min="5905" max="6144" width="6.85546875" style="104" customWidth="1"/>
    <col min="6145" max="6145" width="3.7109375" style="104" customWidth="1"/>
    <col min="6146" max="6146" width="4.85546875" style="104" customWidth="1"/>
    <col min="6147" max="6147" width="9.42578125" style="104" customWidth="1"/>
    <col min="6148" max="6148" width="8" style="104" customWidth="1"/>
    <col min="6149" max="6149" width="9.140625" style="104" customWidth="1"/>
    <col min="6150" max="6151" width="13.42578125" style="104" customWidth="1"/>
    <col min="6152" max="6152" width="6" style="104" customWidth="1"/>
    <col min="6153" max="6153" width="7.42578125" style="104" customWidth="1"/>
    <col min="6154" max="6154" width="2" style="104" customWidth="1"/>
    <col min="6155" max="6155" width="5" style="104" customWidth="1"/>
    <col min="6156" max="6156" width="1.28515625" style="104" customWidth="1"/>
    <col min="6157" max="6157" width="1.7109375" style="104" customWidth="1"/>
    <col min="6158" max="6158" width="2.28515625" style="104" customWidth="1"/>
    <col min="6159" max="6159" width="3" style="104" customWidth="1"/>
    <col min="6160" max="6160" width="7.42578125" style="104" customWidth="1"/>
    <col min="6161" max="6400" width="6.85546875" style="104" customWidth="1"/>
    <col min="6401" max="6401" width="3.7109375" style="104" customWidth="1"/>
    <col min="6402" max="6402" width="4.85546875" style="104" customWidth="1"/>
    <col min="6403" max="6403" width="9.42578125" style="104" customWidth="1"/>
    <col min="6404" max="6404" width="8" style="104" customWidth="1"/>
    <col min="6405" max="6405" width="9.140625" style="104" customWidth="1"/>
    <col min="6406" max="6407" width="13.42578125" style="104" customWidth="1"/>
    <col min="6408" max="6408" width="6" style="104" customWidth="1"/>
    <col min="6409" max="6409" width="7.42578125" style="104" customWidth="1"/>
    <col min="6410" max="6410" width="2" style="104" customWidth="1"/>
    <col min="6411" max="6411" width="5" style="104" customWidth="1"/>
    <col min="6412" max="6412" width="1.28515625" style="104" customWidth="1"/>
    <col min="6413" max="6413" width="1.7109375" style="104" customWidth="1"/>
    <col min="6414" max="6414" width="2.28515625" style="104" customWidth="1"/>
    <col min="6415" max="6415" width="3" style="104" customWidth="1"/>
    <col min="6416" max="6416" width="7.42578125" style="104" customWidth="1"/>
    <col min="6417" max="6656" width="6.85546875" style="104" customWidth="1"/>
    <col min="6657" max="6657" width="3.7109375" style="104" customWidth="1"/>
    <col min="6658" max="6658" width="4.85546875" style="104" customWidth="1"/>
    <col min="6659" max="6659" width="9.42578125" style="104" customWidth="1"/>
    <col min="6660" max="6660" width="8" style="104" customWidth="1"/>
    <col min="6661" max="6661" width="9.140625" style="104" customWidth="1"/>
    <col min="6662" max="6663" width="13.42578125" style="104" customWidth="1"/>
    <col min="6664" max="6664" width="6" style="104" customWidth="1"/>
    <col min="6665" max="6665" width="7.42578125" style="104" customWidth="1"/>
    <col min="6666" max="6666" width="2" style="104" customWidth="1"/>
    <col min="6667" max="6667" width="5" style="104" customWidth="1"/>
    <col min="6668" max="6668" width="1.28515625" style="104" customWidth="1"/>
    <col min="6669" max="6669" width="1.7109375" style="104" customWidth="1"/>
    <col min="6670" max="6670" width="2.28515625" style="104" customWidth="1"/>
    <col min="6671" max="6671" width="3" style="104" customWidth="1"/>
    <col min="6672" max="6672" width="7.42578125" style="104" customWidth="1"/>
    <col min="6673" max="6912" width="6.85546875" style="104" customWidth="1"/>
    <col min="6913" max="6913" width="3.7109375" style="104" customWidth="1"/>
    <col min="6914" max="6914" width="4.85546875" style="104" customWidth="1"/>
    <col min="6915" max="6915" width="9.42578125" style="104" customWidth="1"/>
    <col min="6916" max="6916" width="8" style="104" customWidth="1"/>
    <col min="6917" max="6917" width="9.140625" style="104" customWidth="1"/>
    <col min="6918" max="6919" width="13.42578125" style="104" customWidth="1"/>
    <col min="6920" max="6920" width="6" style="104" customWidth="1"/>
    <col min="6921" max="6921" width="7.42578125" style="104" customWidth="1"/>
    <col min="6922" max="6922" width="2" style="104" customWidth="1"/>
    <col min="6923" max="6923" width="5" style="104" customWidth="1"/>
    <col min="6924" max="6924" width="1.28515625" style="104" customWidth="1"/>
    <col min="6925" max="6925" width="1.7109375" style="104" customWidth="1"/>
    <col min="6926" max="6926" width="2.28515625" style="104" customWidth="1"/>
    <col min="6927" max="6927" width="3" style="104" customWidth="1"/>
    <col min="6928" max="6928" width="7.42578125" style="104" customWidth="1"/>
    <col min="6929" max="7168" width="6.85546875" style="104" customWidth="1"/>
    <col min="7169" max="7169" width="3.7109375" style="104" customWidth="1"/>
    <col min="7170" max="7170" width="4.85546875" style="104" customWidth="1"/>
    <col min="7171" max="7171" width="9.42578125" style="104" customWidth="1"/>
    <col min="7172" max="7172" width="8" style="104" customWidth="1"/>
    <col min="7173" max="7173" width="9.140625" style="104" customWidth="1"/>
    <col min="7174" max="7175" width="13.42578125" style="104" customWidth="1"/>
    <col min="7176" max="7176" width="6" style="104" customWidth="1"/>
    <col min="7177" max="7177" width="7.42578125" style="104" customWidth="1"/>
    <col min="7178" max="7178" width="2" style="104" customWidth="1"/>
    <col min="7179" max="7179" width="5" style="104" customWidth="1"/>
    <col min="7180" max="7180" width="1.28515625" style="104" customWidth="1"/>
    <col min="7181" max="7181" width="1.7109375" style="104" customWidth="1"/>
    <col min="7182" max="7182" width="2.28515625" style="104" customWidth="1"/>
    <col min="7183" max="7183" width="3" style="104" customWidth="1"/>
    <col min="7184" max="7184" width="7.42578125" style="104" customWidth="1"/>
    <col min="7185" max="7424" width="6.85546875" style="104" customWidth="1"/>
    <col min="7425" max="7425" width="3.7109375" style="104" customWidth="1"/>
    <col min="7426" max="7426" width="4.85546875" style="104" customWidth="1"/>
    <col min="7427" max="7427" width="9.42578125" style="104" customWidth="1"/>
    <col min="7428" max="7428" width="8" style="104" customWidth="1"/>
    <col min="7429" max="7429" width="9.140625" style="104" customWidth="1"/>
    <col min="7430" max="7431" width="13.42578125" style="104" customWidth="1"/>
    <col min="7432" max="7432" width="6" style="104" customWidth="1"/>
    <col min="7433" max="7433" width="7.42578125" style="104" customWidth="1"/>
    <col min="7434" max="7434" width="2" style="104" customWidth="1"/>
    <col min="7435" max="7435" width="5" style="104" customWidth="1"/>
    <col min="7436" max="7436" width="1.28515625" style="104" customWidth="1"/>
    <col min="7437" max="7437" width="1.7109375" style="104" customWidth="1"/>
    <col min="7438" max="7438" width="2.28515625" style="104" customWidth="1"/>
    <col min="7439" max="7439" width="3" style="104" customWidth="1"/>
    <col min="7440" max="7440" width="7.42578125" style="104" customWidth="1"/>
    <col min="7441" max="7680" width="6.85546875" style="104" customWidth="1"/>
    <col min="7681" max="7681" width="3.7109375" style="104" customWidth="1"/>
    <col min="7682" max="7682" width="4.85546875" style="104" customWidth="1"/>
    <col min="7683" max="7683" width="9.42578125" style="104" customWidth="1"/>
    <col min="7684" max="7684" width="8" style="104" customWidth="1"/>
    <col min="7685" max="7685" width="9.140625" style="104" customWidth="1"/>
    <col min="7686" max="7687" width="13.42578125" style="104" customWidth="1"/>
    <col min="7688" max="7688" width="6" style="104" customWidth="1"/>
    <col min="7689" max="7689" width="7.42578125" style="104" customWidth="1"/>
    <col min="7690" max="7690" width="2" style="104" customWidth="1"/>
    <col min="7691" max="7691" width="5" style="104" customWidth="1"/>
    <col min="7692" max="7692" width="1.28515625" style="104" customWidth="1"/>
    <col min="7693" max="7693" width="1.7109375" style="104" customWidth="1"/>
    <col min="7694" max="7694" width="2.28515625" style="104" customWidth="1"/>
    <col min="7695" max="7695" width="3" style="104" customWidth="1"/>
    <col min="7696" max="7696" width="7.42578125" style="104" customWidth="1"/>
    <col min="7697" max="7936" width="6.85546875" style="104" customWidth="1"/>
    <col min="7937" max="7937" width="3.7109375" style="104" customWidth="1"/>
    <col min="7938" max="7938" width="4.85546875" style="104" customWidth="1"/>
    <col min="7939" max="7939" width="9.42578125" style="104" customWidth="1"/>
    <col min="7940" max="7940" width="8" style="104" customWidth="1"/>
    <col min="7941" max="7941" width="9.140625" style="104" customWidth="1"/>
    <col min="7942" max="7943" width="13.42578125" style="104" customWidth="1"/>
    <col min="7944" max="7944" width="6" style="104" customWidth="1"/>
    <col min="7945" max="7945" width="7.42578125" style="104" customWidth="1"/>
    <col min="7946" max="7946" width="2" style="104" customWidth="1"/>
    <col min="7947" max="7947" width="5" style="104" customWidth="1"/>
    <col min="7948" max="7948" width="1.28515625" style="104" customWidth="1"/>
    <col min="7949" max="7949" width="1.7109375" style="104" customWidth="1"/>
    <col min="7950" max="7950" width="2.28515625" style="104" customWidth="1"/>
    <col min="7951" max="7951" width="3" style="104" customWidth="1"/>
    <col min="7952" max="7952" width="7.42578125" style="104" customWidth="1"/>
    <col min="7953" max="8192" width="6.85546875" style="104" customWidth="1"/>
    <col min="8193" max="8193" width="3.7109375" style="104" customWidth="1"/>
    <col min="8194" max="8194" width="4.85546875" style="104" customWidth="1"/>
    <col min="8195" max="8195" width="9.42578125" style="104" customWidth="1"/>
    <col min="8196" max="8196" width="8" style="104" customWidth="1"/>
    <col min="8197" max="8197" width="9.140625" style="104" customWidth="1"/>
    <col min="8198" max="8199" width="13.42578125" style="104" customWidth="1"/>
    <col min="8200" max="8200" width="6" style="104" customWidth="1"/>
    <col min="8201" max="8201" width="7.42578125" style="104" customWidth="1"/>
    <col min="8202" max="8202" width="2" style="104" customWidth="1"/>
    <col min="8203" max="8203" width="5" style="104" customWidth="1"/>
    <col min="8204" max="8204" width="1.28515625" style="104" customWidth="1"/>
    <col min="8205" max="8205" width="1.7109375" style="104" customWidth="1"/>
    <col min="8206" max="8206" width="2.28515625" style="104" customWidth="1"/>
    <col min="8207" max="8207" width="3" style="104" customWidth="1"/>
    <col min="8208" max="8208" width="7.42578125" style="104" customWidth="1"/>
    <col min="8209" max="8448" width="6.85546875" style="104" customWidth="1"/>
    <col min="8449" max="8449" width="3.7109375" style="104" customWidth="1"/>
    <col min="8450" max="8450" width="4.85546875" style="104" customWidth="1"/>
    <col min="8451" max="8451" width="9.42578125" style="104" customWidth="1"/>
    <col min="8452" max="8452" width="8" style="104" customWidth="1"/>
    <col min="8453" max="8453" width="9.140625" style="104" customWidth="1"/>
    <col min="8454" max="8455" width="13.42578125" style="104" customWidth="1"/>
    <col min="8456" max="8456" width="6" style="104" customWidth="1"/>
    <col min="8457" max="8457" width="7.42578125" style="104" customWidth="1"/>
    <col min="8458" max="8458" width="2" style="104" customWidth="1"/>
    <col min="8459" max="8459" width="5" style="104" customWidth="1"/>
    <col min="8460" max="8460" width="1.28515625" style="104" customWidth="1"/>
    <col min="8461" max="8461" width="1.7109375" style="104" customWidth="1"/>
    <col min="8462" max="8462" width="2.28515625" style="104" customWidth="1"/>
    <col min="8463" max="8463" width="3" style="104" customWidth="1"/>
    <col min="8464" max="8464" width="7.42578125" style="104" customWidth="1"/>
    <col min="8465" max="8704" width="6.85546875" style="104" customWidth="1"/>
    <col min="8705" max="8705" width="3.7109375" style="104" customWidth="1"/>
    <col min="8706" max="8706" width="4.85546875" style="104" customWidth="1"/>
    <col min="8707" max="8707" width="9.42578125" style="104" customWidth="1"/>
    <col min="8708" max="8708" width="8" style="104" customWidth="1"/>
    <col min="8709" max="8709" width="9.140625" style="104" customWidth="1"/>
    <col min="8710" max="8711" width="13.42578125" style="104" customWidth="1"/>
    <col min="8712" max="8712" width="6" style="104" customWidth="1"/>
    <col min="8713" max="8713" width="7.42578125" style="104" customWidth="1"/>
    <col min="8714" max="8714" width="2" style="104" customWidth="1"/>
    <col min="8715" max="8715" width="5" style="104" customWidth="1"/>
    <col min="8716" max="8716" width="1.28515625" style="104" customWidth="1"/>
    <col min="8717" max="8717" width="1.7109375" style="104" customWidth="1"/>
    <col min="8718" max="8718" width="2.28515625" style="104" customWidth="1"/>
    <col min="8719" max="8719" width="3" style="104" customWidth="1"/>
    <col min="8720" max="8720" width="7.42578125" style="104" customWidth="1"/>
    <col min="8721" max="8960" width="6.85546875" style="104" customWidth="1"/>
    <col min="8961" max="8961" width="3.7109375" style="104" customWidth="1"/>
    <col min="8962" max="8962" width="4.85546875" style="104" customWidth="1"/>
    <col min="8963" max="8963" width="9.42578125" style="104" customWidth="1"/>
    <col min="8964" max="8964" width="8" style="104" customWidth="1"/>
    <col min="8965" max="8965" width="9.140625" style="104" customWidth="1"/>
    <col min="8966" max="8967" width="13.42578125" style="104" customWidth="1"/>
    <col min="8968" max="8968" width="6" style="104" customWidth="1"/>
    <col min="8969" max="8969" width="7.42578125" style="104" customWidth="1"/>
    <col min="8970" max="8970" width="2" style="104" customWidth="1"/>
    <col min="8971" max="8971" width="5" style="104" customWidth="1"/>
    <col min="8972" max="8972" width="1.28515625" style="104" customWidth="1"/>
    <col min="8973" max="8973" width="1.7109375" style="104" customWidth="1"/>
    <col min="8974" max="8974" width="2.28515625" style="104" customWidth="1"/>
    <col min="8975" max="8975" width="3" style="104" customWidth="1"/>
    <col min="8976" max="8976" width="7.42578125" style="104" customWidth="1"/>
    <col min="8977" max="9216" width="6.85546875" style="104" customWidth="1"/>
    <col min="9217" max="9217" width="3.7109375" style="104" customWidth="1"/>
    <col min="9218" max="9218" width="4.85546875" style="104" customWidth="1"/>
    <col min="9219" max="9219" width="9.42578125" style="104" customWidth="1"/>
    <col min="9220" max="9220" width="8" style="104" customWidth="1"/>
    <col min="9221" max="9221" width="9.140625" style="104" customWidth="1"/>
    <col min="9222" max="9223" width="13.42578125" style="104" customWidth="1"/>
    <col min="9224" max="9224" width="6" style="104" customWidth="1"/>
    <col min="9225" max="9225" width="7.42578125" style="104" customWidth="1"/>
    <col min="9226" max="9226" width="2" style="104" customWidth="1"/>
    <col min="9227" max="9227" width="5" style="104" customWidth="1"/>
    <col min="9228" max="9228" width="1.28515625" style="104" customWidth="1"/>
    <col min="9229" max="9229" width="1.7109375" style="104" customWidth="1"/>
    <col min="9230" max="9230" width="2.28515625" style="104" customWidth="1"/>
    <col min="9231" max="9231" width="3" style="104" customWidth="1"/>
    <col min="9232" max="9232" width="7.42578125" style="104" customWidth="1"/>
    <col min="9233" max="9472" width="6.85546875" style="104" customWidth="1"/>
    <col min="9473" max="9473" width="3.7109375" style="104" customWidth="1"/>
    <col min="9474" max="9474" width="4.85546875" style="104" customWidth="1"/>
    <col min="9475" max="9475" width="9.42578125" style="104" customWidth="1"/>
    <col min="9476" max="9476" width="8" style="104" customWidth="1"/>
    <col min="9477" max="9477" width="9.140625" style="104" customWidth="1"/>
    <col min="9478" max="9479" width="13.42578125" style="104" customWidth="1"/>
    <col min="9480" max="9480" width="6" style="104" customWidth="1"/>
    <col min="9481" max="9481" width="7.42578125" style="104" customWidth="1"/>
    <col min="9482" max="9482" width="2" style="104" customWidth="1"/>
    <col min="9483" max="9483" width="5" style="104" customWidth="1"/>
    <col min="9484" max="9484" width="1.28515625" style="104" customWidth="1"/>
    <col min="9485" max="9485" width="1.7109375" style="104" customWidth="1"/>
    <col min="9486" max="9486" width="2.28515625" style="104" customWidth="1"/>
    <col min="9487" max="9487" width="3" style="104" customWidth="1"/>
    <col min="9488" max="9488" width="7.42578125" style="104" customWidth="1"/>
    <col min="9489" max="9728" width="6.85546875" style="104" customWidth="1"/>
    <col min="9729" max="9729" width="3.7109375" style="104" customWidth="1"/>
    <col min="9730" max="9730" width="4.85546875" style="104" customWidth="1"/>
    <col min="9731" max="9731" width="9.42578125" style="104" customWidth="1"/>
    <col min="9732" max="9732" width="8" style="104" customWidth="1"/>
    <col min="9733" max="9733" width="9.140625" style="104" customWidth="1"/>
    <col min="9734" max="9735" width="13.42578125" style="104" customWidth="1"/>
    <col min="9736" max="9736" width="6" style="104" customWidth="1"/>
    <col min="9737" max="9737" width="7.42578125" style="104" customWidth="1"/>
    <col min="9738" max="9738" width="2" style="104" customWidth="1"/>
    <col min="9739" max="9739" width="5" style="104" customWidth="1"/>
    <col min="9740" max="9740" width="1.28515625" style="104" customWidth="1"/>
    <col min="9741" max="9741" width="1.7109375" style="104" customWidth="1"/>
    <col min="9742" max="9742" width="2.28515625" style="104" customWidth="1"/>
    <col min="9743" max="9743" width="3" style="104" customWidth="1"/>
    <col min="9744" max="9744" width="7.42578125" style="104" customWidth="1"/>
    <col min="9745" max="9984" width="6.85546875" style="104" customWidth="1"/>
    <col min="9985" max="9985" width="3.7109375" style="104" customWidth="1"/>
    <col min="9986" max="9986" width="4.85546875" style="104" customWidth="1"/>
    <col min="9987" max="9987" width="9.42578125" style="104" customWidth="1"/>
    <col min="9988" max="9988" width="8" style="104" customWidth="1"/>
    <col min="9989" max="9989" width="9.140625" style="104" customWidth="1"/>
    <col min="9990" max="9991" width="13.42578125" style="104" customWidth="1"/>
    <col min="9992" max="9992" width="6" style="104" customWidth="1"/>
    <col min="9993" max="9993" width="7.42578125" style="104" customWidth="1"/>
    <col min="9994" max="9994" width="2" style="104" customWidth="1"/>
    <col min="9995" max="9995" width="5" style="104" customWidth="1"/>
    <col min="9996" max="9996" width="1.28515625" style="104" customWidth="1"/>
    <col min="9997" max="9997" width="1.7109375" style="104" customWidth="1"/>
    <col min="9998" max="9998" width="2.28515625" style="104" customWidth="1"/>
    <col min="9999" max="9999" width="3" style="104" customWidth="1"/>
    <col min="10000" max="10000" width="7.42578125" style="104" customWidth="1"/>
    <col min="10001" max="10240" width="6.85546875" style="104" customWidth="1"/>
    <col min="10241" max="10241" width="3.7109375" style="104" customWidth="1"/>
    <col min="10242" max="10242" width="4.85546875" style="104" customWidth="1"/>
    <col min="10243" max="10243" width="9.42578125" style="104" customWidth="1"/>
    <col min="10244" max="10244" width="8" style="104" customWidth="1"/>
    <col min="10245" max="10245" width="9.140625" style="104" customWidth="1"/>
    <col min="10246" max="10247" width="13.42578125" style="104" customWidth="1"/>
    <col min="10248" max="10248" width="6" style="104" customWidth="1"/>
    <col min="10249" max="10249" width="7.42578125" style="104" customWidth="1"/>
    <col min="10250" max="10250" width="2" style="104" customWidth="1"/>
    <col min="10251" max="10251" width="5" style="104" customWidth="1"/>
    <col min="10252" max="10252" width="1.28515625" style="104" customWidth="1"/>
    <col min="10253" max="10253" width="1.7109375" style="104" customWidth="1"/>
    <col min="10254" max="10254" width="2.28515625" style="104" customWidth="1"/>
    <col min="10255" max="10255" width="3" style="104" customWidth="1"/>
    <col min="10256" max="10256" width="7.42578125" style="104" customWidth="1"/>
    <col min="10257" max="10496" width="6.85546875" style="104" customWidth="1"/>
    <col min="10497" max="10497" width="3.7109375" style="104" customWidth="1"/>
    <col min="10498" max="10498" width="4.85546875" style="104" customWidth="1"/>
    <col min="10499" max="10499" width="9.42578125" style="104" customWidth="1"/>
    <col min="10500" max="10500" width="8" style="104" customWidth="1"/>
    <col min="10501" max="10501" width="9.140625" style="104" customWidth="1"/>
    <col min="10502" max="10503" width="13.42578125" style="104" customWidth="1"/>
    <col min="10504" max="10504" width="6" style="104" customWidth="1"/>
    <col min="10505" max="10505" width="7.42578125" style="104" customWidth="1"/>
    <col min="10506" max="10506" width="2" style="104" customWidth="1"/>
    <col min="10507" max="10507" width="5" style="104" customWidth="1"/>
    <col min="10508" max="10508" width="1.28515625" style="104" customWidth="1"/>
    <col min="10509" max="10509" width="1.7109375" style="104" customWidth="1"/>
    <col min="10510" max="10510" width="2.28515625" style="104" customWidth="1"/>
    <col min="10511" max="10511" width="3" style="104" customWidth="1"/>
    <col min="10512" max="10512" width="7.42578125" style="104" customWidth="1"/>
    <col min="10513" max="10752" width="6.85546875" style="104" customWidth="1"/>
    <col min="10753" max="10753" width="3.7109375" style="104" customWidth="1"/>
    <col min="10754" max="10754" width="4.85546875" style="104" customWidth="1"/>
    <col min="10755" max="10755" width="9.42578125" style="104" customWidth="1"/>
    <col min="10756" max="10756" width="8" style="104" customWidth="1"/>
    <col min="10757" max="10757" width="9.140625" style="104" customWidth="1"/>
    <col min="10758" max="10759" width="13.42578125" style="104" customWidth="1"/>
    <col min="10760" max="10760" width="6" style="104" customWidth="1"/>
    <col min="10761" max="10761" width="7.42578125" style="104" customWidth="1"/>
    <col min="10762" max="10762" width="2" style="104" customWidth="1"/>
    <col min="10763" max="10763" width="5" style="104" customWidth="1"/>
    <col min="10764" max="10764" width="1.28515625" style="104" customWidth="1"/>
    <col min="10765" max="10765" width="1.7109375" style="104" customWidth="1"/>
    <col min="10766" max="10766" width="2.28515625" style="104" customWidth="1"/>
    <col min="10767" max="10767" width="3" style="104" customWidth="1"/>
    <col min="10768" max="10768" width="7.42578125" style="104" customWidth="1"/>
    <col min="10769" max="11008" width="6.85546875" style="104" customWidth="1"/>
    <col min="11009" max="11009" width="3.7109375" style="104" customWidth="1"/>
    <col min="11010" max="11010" width="4.85546875" style="104" customWidth="1"/>
    <col min="11011" max="11011" width="9.42578125" style="104" customWidth="1"/>
    <col min="11012" max="11012" width="8" style="104" customWidth="1"/>
    <col min="11013" max="11013" width="9.140625" style="104" customWidth="1"/>
    <col min="11014" max="11015" width="13.42578125" style="104" customWidth="1"/>
    <col min="11016" max="11016" width="6" style="104" customWidth="1"/>
    <col min="11017" max="11017" width="7.42578125" style="104" customWidth="1"/>
    <col min="11018" max="11018" width="2" style="104" customWidth="1"/>
    <col min="11019" max="11019" width="5" style="104" customWidth="1"/>
    <col min="11020" max="11020" width="1.28515625" style="104" customWidth="1"/>
    <col min="11021" max="11021" width="1.7109375" style="104" customWidth="1"/>
    <col min="11022" max="11022" width="2.28515625" style="104" customWidth="1"/>
    <col min="11023" max="11023" width="3" style="104" customWidth="1"/>
    <col min="11024" max="11024" width="7.42578125" style="104" customWidth="1"/>
    <col min="11025" max="11264" width="6.85546875" style="104" customWidth="1"/>
    <col min="11265" max="11265" width="3.7109375" style="104" customWidth="1"/>
    <col min="11266" max="11266" width="4.85546875" style="104" customWidth="1"/>
    <col min="11267" max="11267" width="9.42578125" style="104" customWidth="1"/>
    <col min="11268" max="11268" width="8" style="104" customWidth="1"/>
    <col min="11269" max="11269" width="9.140625" style="104" customWidth="1"/>
    <col min="11270" max="11271" width="13.42578125" style="104" customWidth="1"/>
    <col min="11272" max="11272" width="6" style="104" customWidth="1"/>
    <col min="11273" max="11273" width="7.42578125" style="104" customWidth="1"/>
    <col min="11274" max="11274" width="2" style="104" customWidth="1"/>
    <col min="11275" max="11275" width="5" style="104" customWidth="1"/>
    <col min="11276" max="11276" width="1.28515625" style="104" customWidth="1"/>
    <col min="11277" max="11277" width="1.7109375" style="104" customWidth="1"/>
    <col min="11278" max="11278" width="2.28515625" style="104" customWidth="1"/>
    <col min="11279" max="11279" width="3" style="104" customWidth="1"/>
    <col min="11280" max="11280" width="7.42578125" style="104" customWidth="1"/>
    <col min="11281" max="11520" width="6.85546875" style="104" customWidth="1"/>
    <col min="11521" max="11521" width="3.7109375" style="104" customWidth="1"/>
    <col min="11522" max="11522" width="4.85546875" style="104" customWidth="1"/>
    <col min="11523" max="11523" width="9.42578125" style="104" customWidth="1"/>
    <col min="11524" max="11524" width="8" style="104" customWidth="1"/>
    <col min="11525" max="11525" width="9.140625" style="104" customWidth="1"/>
    <col min="11526" max="11527" width="13.42578125" style="104" customWidth="1"/>
    <col min="11528" max="11528" width="6" style="104" customWidth="1"/>
    <col min="11529" max="11529" width="7.42578125" style="104" customWidth="1"/>
    <col min="11530" max="11530" width="2" style="104" customWidth="1"/>
    <col min="11531" max="11531" width="5" style="104" customWidth="1"/>
    <col min="11532" max="11532" width="1.28515625" style="104" customWidth="1"/>
    <col min="11533" max="11533" width="1.7109375" style="104" customWidth="1"/>
    <col min="11534" max="11534" width="2.28515625" style="104" customWidth="1"/>
    <col min="11535" max="11535" width="3" style="104" customWidth="1"/>
    <col min="11536" max="11536" width="7.42578125" style="104" customWidth="1"/>
    <col min="11537" max="11776" width="6.85546875" style="104" customWidth="1"/>
    <col min="11777" max="11777" width="3.7109375" style="104" customWidth="1"/>
    <col min="11778" max="11778" width="4.85546875" style="104" customWidth="1"/>
    <col min="11779" max="11779" width="9.42578125" style="104" customWidth="1"/>
    <col min="11780" max="11780" width="8" style="104" customWidth="1"/>
    <col min="11781" max="11781" width="9.140625" style="104" customWidth="1"/>
    <col min="11782" max="11783" width="13.42578125" style="104" customWidth="1"/>
    <col min="11784" max="11784" width="6" style="104" customWidth="1"/>
    <col min="11785" max="11785" width="7.42578125" style="104" customWidth="1"/>
    <col min="11786" max="11786" width="2" style="104" customWidth="1"/>
    <col min="11787" max="11787" width="5" style="104" customWidth="1"/>
    <col min="11788" max="11788" width="1.28515625" style="104" customWidth="1"/>
    <col min="11789" max="11789" width="1.7109375" style="104" customWidth="1"/>
    <col min="11790" max="11790" width="2.28515625" style="104" customWidth="1"/>
    <col min="11791" max="11791" width="3" style="104" customWidth="1"/>
    <col min="11792" max="11792" width="7.42578125" style="104" customWidth="1"/>
    <col min="11793" max="12032" width="6.85546875" style="104" customWidth="1"/>
    <col min="12033" max="12033" width="3.7109375" style="104" customWidth="1"/>
    <col min="12034" max="12034" width="4.85546875" style="104" customWidth="1"/>
    <col min="12035" max="12035" width="9.42578125" style="104" customWidth="1"/>
    <col min="12036" max="12036" width="8" style="104" customWidth="1"/>
    <col min="12037" max="12037" width="9.140625" style="104" customWidth="1"/>
    <col min="12038" max="12039" width="13.42578125" style="104" customWidth="1"/>
    <col min="12040" max="12040" width="6" style="104" customWidth="1"/>
    <col min="12041" max="12041" width="7.42578125" style="104" customWidth="1"/>
    <col min="12042" max="12042" width="2" style="104" customWidth="1"/>
    <col min="12043" max="12043" width="5" style="104" customWidth="1"/>
    <col min="12044" max="12044" width="1.28515625" style="104" customWidth="1"/>
    <col min="12045" max="12045" width="1.7109375" style="104" customWidth="1"/>
    <col min="12046" max="12046" width="2.28515625" style="104" customWidth="1"/>
    <col min="12047" max="12047" width="3" style="104" customWidth="1"/>
    <col min="12048" max="12048" width="7.42578125" style="104" customWidth="1"/>
    <col min="12049" max="12288" width="6.85546875" style="104" customWidth="1"/>
    <col min="12289" max="12289" width="3.7109375" style="104" customWidth="1"/>
    <col min="12290" max="12290" width="4.85546875" style="104" customWidth="1"/>
    <col min="12291" max="12291" width="9.42578125" style="104" customWidth="1"/>
    <col min="12292" max="12292" width="8" style="104" customWidth="1"/>
    <col min="12293" max="12293" width="9.140625" style="104" customWidth="1"/>
    <col min="12294" max="12295" width="13.42578125" style="104" customWidth="1"/>
    <col min="12296" max="12296" width="6" style="104" customWidth="1"/>
    <col min="12297" max="12297" width="7.42578125" style="104" customWidth="1"/>
    <col min="12298" max="12298" width="2" style="104" customWidth="1"/>
    <col min="12299" max="12299" width="5" style="104" customWidth="1"/>
    <col min="12300" max="12300" width="1.28515625" style="104" customWidth="1"/>
    <col min="12301" max="12301" width="1.7109375" style="104" customWidth="1"/>
    <col min="12302" max="12302" width="2.28515625" style="104" customWidth="1"/>
    <col min="12303" max="12303" width="3" style="104" customWidth="1"/>
    <col min="12304" max="12304" width="7.42578125" style="104" customWidth="1"/>
    <col min="12305" max="12544" width="6.85546875" style="104" customWidth="1"/>
    <col min="12545" max="12545" width="3.7109375" style="104" customWidth="1"/>
    <col min="12546" max="12546" width="4.85546875" style="104" customWidth="1"/>
    <col min="12547" max="12547" width="9.42578125" style="104" customWidth="1"/>
    <col min="12548" max="12548" width="8" style="104" customWidth="1"/>
    <col min="12549" max="12549" width="9.140625" style="104" customWidth="1"/>
    <col min="12550" max="12551" width="13.42578125" style="104" customWidth="1"/>
    <col min="12552" max="12552" width="6" style="104" customWidth="1"/>
    <col min="12553" max="12553" width="7.42578125" style="104" customWidth="1"/>
    <col min="12554" max="12554" width="2" style="104" customWidth="1"/>
    <col min="12555" max="12555" width="5" style="104" customWidth="1"/>
    <col min="12556" max="12556" width="1.28515625" style="104" customWidth="1"/>
    <col min="12557" max="12557" width="1.7109375" style="104" customWidth="1"/>
    <col min="12558" max="12558" width="2.28515625" style="104" customWidth="1"/>
    <col min="12559" max="12559" width="3" style="104" customWidth="1"/>
    <col min="12560" max="12560" width="7.42578125" style="104" customWidth="1"/>
    <col min="12561" max="12800" width="6.85546875" style="104" customWidth="1"/>
    <col min="12801" max="12801" width="3.7109375" style="104" customWidth="1"/>
    <col min="12802" max="12802" width="4.85546875" style="104" customWidth="1"/>
    <col min="12803" max="12803" width="9.42578125" style="104" customWidth="1"/>
    <col min="12804" max="12804" width="8" style="104" customWidth="1"/>
    <col min="12805" max="12805" width="9.140625" style="104" customWidth="1"/>
    <col min="12806" max="12807" width="13.42578125" style="104" customWidth="1"/>
    <col min="12808" max="12808" width="6" style="104" customWidth="1"/>
    <col min="12809" max="12809" width="7.42578125" style="104" customWidth="1"/>
    <col min="12810" max="12810" width="2" style="104" customWidth="1"/>
    <col min="12811" max="12811" width="5" style="104" customWidth="1"/>
    <col min="12812" max="12812" width="1.28515625" style="104" customWidth="1"/>
    <col min="12813" max="12813" width="1.7109375" style="104" customWidth="1"/>
    <col min="12814" max="12814" width="2.28515625" style="104" customWidth="1"/>
    <col min="12815" max="12815" width="3" style="104" customWidth="1"/>
    <col min="12816" max="12816" width="7.42578125" style="104" customWidth="1"/>
    <col min="12817" max="13056" width="6.85546875" style="104" customWidth="1"/>
    <col min="13057" max="13057" width="3.7109375" style="104" customWidth="1"/>
    <col min="13058" max="13058" width="4.85546875" style="104" customWidth="1"/>
    <col min="13059" max="13059" width="9.42578125" style="104" customWidth="1"/>
    <col min="13060" max="13060" width="8" style="104" customWidth="1"/>
    <col min="13061" max="13061" width="9.140625" style="104" customWidth="1"/>
    <col min="13062" max="13063" width="13.42578125" style="104" customWidth="1"/>
    <col min="13064" max="13064" width="6" style="104" customWidth="1"/>
    <col min="13065" max="13065" width="7.42578125" style="104" customWidth="1"/>
    <col min="13066" max="13066" width="2" style="104" customWidth="1"/>
    <col min="13067" max="13067" width="5" style="104" customWidth="1"/>
    <col min="13068" max="13068" width="1.28515625" style="104" customWidth="1"/>
    <col min="13069" max="13069" width="1.7109375" style="104" customWidth="1"/>
    <col min="13070" max="13070" width="2.28515625" style="104" customWidth="1"/>
    <col min="13071" max="13071" width="3" style="104" customWidth="1"/>
    <col min="13072" max="13072" width="7.42578125" style="104" customWidth="1"/>
    <col min="13073" max="13312" width="6.85546875" style="104" customWidth="1"/>
    <col min="13313" max="13313" width="3.7109375" style="104" customWidth="1"/>
    <col min="13314" max="13314" width="4.85546875" style="104" customWidth="1"/>
    <col min="13315" max="13315" width="9.42578125" style="104" customWidth="1"/>
    <col min="13316" max="13316" width="8" style="104" customWidth="1"/>
    <col min="13317" max="13317" width="9.140625" style="104" customWidth="1"/>
    <col min="13318" max="13319" width="13.42578125" style="104" customWidth="1"/>
    <col min="13320" max="13320" width="6" style="104" customWidth="1"/>
    <col min="13321" max="13321" width="7.42578125" style="104" customWidth="1"/>
    <col min="13322" max="13322" width="2" style="104" customWidth="1"/>
    <col min="13323" max="13323" width="5" style="104" customWidth="1"/>
    <col min="13324" max="13324" width="1.28515625" style="104" customWidth="1"/>
    <col min="13325" max="13325" width="1.7109375" style="104" customWidth="1"/>
    <col min="13326" max="13326" width="2.28515625" style="104" customWidth="1"/>
    <col min="13327" max="13327" width="3" style="104" customWidth="1"/>
    <col min="13328" max="13328" width="7.42578125" style="104" customWidth="1"/>
    <col min="13329" max="13568" width="6.85546875" style="104" customWidth="1"/>
    <col min="13569" max="13569" width="3.7109375" style="104" customWidth="1"/>
    <col min="13570" max="13570" width="4.85546875" style="104" customWidth="1"/>
    <col min="13571" max="13571" width="9.42578125" style="104" customWidth="1"/>
    <col min="13572" max="13572" width="8" style="104" customWidth="1"/>
    <col min="13573" max="13573" width="9.140625" style="104" customWidth="1"/>
    <col min="13574" max="13575" width="13.42578125" style="104" customWidth="1"/>
    <col min="13576" max="13576" width="6" style="104" customWidth="1"/>
    <col min="13577" max="13577" width="7.42578125" style="104" customWidth="1"/>
    <col min="13578" max="13578" width="2" style="104" customWidth="1"/>
    <col min="13579" max="13579" width="5" style="104" customWidth="1"/>
    <col min="13580" max="13580" width="1.28515625" style="104" customWidth="1"/>
    <col min="13581" max="13581" width="1.7109375" style="104" customWidth="1"/>
    <col min="13582" max="13582" width="2.28515625" style="104" customWidth="1"/>
    <col min="13583" max="13583" width="3" style="104" customWidth="1"/>
    <col min="13584" max="13584" width="7.42578125" style="104" customWidth="1"/>
    <col min="13585" max="13824" width="6.85546875" style="104" customWidth="1"/>
    <col min="13825" max="13825" width="3.7109375" style="104" customWidth="1"/>
    <col min="13826" max="13826" width="4.85546875" style="104" customWidth="1"/>
    <col min="13827" max="13827" width="9.42578125" style="104" customWidth="1"/>
    <col min="13828" max="13828" width="8" style="104" customWidth="1"/>
    <col min="13829" max="13829" width="9.140625" style="104" customWidth="1"/>
    <col min="13830" max="13831" width="13.42578125" style="104" customWidth="1"/>
    <col min="13832" max="13832" width="6" style="104" customWidth="1"/>
    <col min="13833" max="13833" width="7.42578125" style="104" customWidth="1"/>
    <col min="13834" max="13834" width="2" style="104" customWidth="1"/>
    <col min="13835" max="13835" width="5" style="104" customWidth="1"/>
    <col min="13836" max="13836" width="1.28515625" style="104" customWidth="1"/>
    <col min="13837" max="13837" width="1.7109375" style="104" customWidth="1"/>
    <col min="13838" max="13838" width="2.28515625" style="104" customWidth="1"/>
    <col min="13839" max="13839" width="3" style="104" customWidth="1"/>
    <col min="13840" max="13840" width="7.42578125" style="104" customWidth="1"/>
    <col min="13841" max="14080" width="6.85546875" style="104" customWidth="1"/>
    <col min="14081" max="14081" width="3.7109375" style="104" customWidth="1"/>
    <col min="14082" max="14082" width="4.85546875" style="104" customWidth="1"/>
    <col min="14083" max="14083" width="9.42578125" style="104" customWidth="1"/>
    <col min="14084" max="14084" width="8" style="104" customWidth="1"/>
    <col min="14085" max="14085" width="9.140625" style="104" customWidth="1"/>
    <col min="14086" max="14087" width="13.42578125" style="104" customWidth="1"/>
    <col min="14088" max="14088" width="6" style="104" customWidth="1"/>
    <col min="14089" max="14089" width="7.42578125" style="104" customWidth="1"/>
    <col min="14090" max="14090" width="2" style="104" customWidth="1"/>
    <col min="14091" max="14091" width="5" style="104" customWidth="1"/>
    <col min="14092" max="14092" width="1.28515625" style="104" customWidth="1"/>
    <col min="14093" max="14093" width="1.7109375" style="104" customWidth="1"/>
    <col min="14094" max="14094" width="2.28515625" style="104" customWidth="1"/>
    <col min="14095" max="14095" width="3" style="104" customWidth="1"/>
    <col min="14096" max="14096" width="7.42578125" style="104" customWidth="1"/>
    <col min="14097" max="14336" width="6.85546875" style="104" customWidth="1"/>
    <col min="14337" max="14337" width="3.7109375" style="104" customWidth="1"/>
    <col min="14338" max="14338" width="4.85546875" style="104" customWidth="1"/>
    <col min="14339" max="14339" width="9.42578125" style="104" customWidth="1"/>
    <col min="14340" max="14340" width="8" style="104" customWidth="1"/>
    <col min="14341" max="14341" width="9.140625" style="104" customWidth="1"/>
    <col min="14342" max="14343" width="13.42578125" style="104" customWidth="1"/>
    <col min="14344" max="14344" width="6" style="104" customWidth="1"/>
    <col min="14345" max="14345" width="7.42578125" style="104" customWidth="1"/>
    <col min="14346" max="14346" width="2" style="104" customWidth="1"/>
    <col min="14347" max="14347" width="5" style="104" customWidth="1"/>
    <col min="14348" max="14348" width="1.28515625" style="104" customWidth="1"/>
    <col min="14349" max="14349" width="1.7109375" style="104" customWidth="1"/>
    <col min="14350" max="14350" width="2.28515625" style="104" customWidth="1"/>
    <col min="14351" max="14351" width="3" style="104" customWidth="1"/>
    <col min="14352" max="14352" width="7.42578125" style="104" customWidth="1"/>
    <col min="14353" max="14592" width="6.85546875" style="104" customWidth="1"/>
    <col min="14593" max="14593" width="3.7109375" style="104" customWidth="1"/>
    <col min="14594" max="14594" width="4.85546875" style="104" customWidth="1"/>
    <col min="14595" max="14595" width="9.42578125" style="104" customWidth="1"/>
    <col min="14596" max="14596" width="8" style="104" customWidth="1"/>
    <col min="14597" max="14597" width="9.140625" style="104" customWidth="1"/>
    <col min="14598" max="14599" width="13.42578125" style="104" customWidth="1"/>
    <col min="14600" max="14600" width="6" style="104" customWidth="1"/>
    <col min="14601" max="14601" width="7.42578125" style="104" customWidth="1"/>
    <col min="14602" max="14602" width="2" style="104" customWidth="1"/>
    <col min="14603" max="14603" width="5" style="104" customWidth="1"/>
    <col min="14604" max="14604" width="1.28515625" style="104" customWidth="1"/>
    <col min="14605" max="14605" width="1.7109375" style="104" customWidth="1"/>
    <col min="14606" max="14606" width="2.28515625" style="104" customWidth="1"/>
    <col min="14607" max="14607" width="3" style="104" customWidth="1"/>
    <col min="14608" max="14608" width="7.42578125" style="104" customWidth="1"/>
    <col min="14609" max="14848" width="6.85546875" style="104" customWidth="1"/>
    <col min="14849" max="14849" width="3.7109375" style="104" customWidth="1"/>
    <col min="14850" max="14850" width="4.85546875" style="104" customWidth="1"/>
    <col min="14851" max="14851" width="9.42578125" style="104" customWidth="1"/>
    <col min="14852" max="14852" width="8" style="104" customWidth="1"/>
    <col min="14853" max="14853" width="9.140625" style="104" customWidth="1"/>
    <col min="14854" max="14855" width="13.42578125" style="104" customWidth="1"/>
    <col min="14856" max="14856" width="6" style="104" customWidth="1"/>
    <col min="14857" max="14857" width="7.42578125" style="104" customWidth="1"/>
    <col min="14858" max="14858" width="2" style="104" customWidth="1"/>
    <col min="14859" max="14859" width="5" style="104" customWidth="1"/>
    <col min="14860" max="14860" width="1.28515625" style="104" customWidth="1"/>
    <col min="14861" max="14861" width="1.7109375" style="104" customWidth="1"/>
    <col min="14862" max="14862" width="2.28515625" style="104" customWidth="1"/>
    <col min="14863" max="14863" width="3" style="104" customWidth="1"/>
    <col min="14864" max="14864" width="7.42578125" style="104" customWidth="1"/>
    <col min="14865" max="15104" width="6.85546875" style="104" customWidth="1"/>
    <col min="15105" max="15105" width="3.7109375" style="104" customWidth="1"/>
    <col min="15106" max="15106" width="4.85546875" style="104" customWidth="1"/>
    <col min="15107" max="15107" width="9.42578125" style="104" customWidth="1"/>
    <col min="15108" max="15108" width="8" style="104" customWidth="1"/>
    <col min="15109" max="15109" width="9.140625" style="104" customWidth="1"/>
    <col min="15110" max="15111" width="13.42578125" style="104" customWidth="1"/>
    <col min="15112" max="15112" width="6" style="104" customWidth="1"/>
    <col min="15113" max="15113" width="7.42578125" style="104" customWidth="1"/>
    <col min="15114" max="15114" width="2" style="104" customWidth="1"/>
    <col min="15115" max="15115" width="5" style="104" customWidth="1"/>
    <col min="15116" max="15116" width="1.28515625" style="104" customWidth="1"/>
    <col min="15117" max="15117" width="1.7109375" style="104" customWidth="1"/>
    <col min="15118" max="15118" width="2.28515625" style="104" customWidth="1"/>
    <col min="15119" max="15119" width="3" style="104" customWidth="1"/>
    <col min="15120" max="15120" width="7.42578125" style="104" customWidth="1"/>
    <col min="15121" max="15360" width="6.85546875" style="104" customWidth="1"/>
    <col min="15361" max="15361" width="3.7109375" style="104" customWidth="1"/>
    <col min="15362" max="15362" width="4.85546875" style="104" customWidth="1"/>
    <col min="15363" max="15363" width="9.42578125" style="104" customWidth="1"/>
    <col min="15364" max="15364" width="8" style="104" customWidth="1"/>
    <col min="15365" max="15365" width="9.140625" style="104" customWidth="1"/>
    <col min="15366" max="15367" width="13.42578125" style="104" customWidth="1"/>
    <col min="15368" max="15368" width="6" style="104" customWidth="1"/>
    <col min="15369" max="15369" width="7.42578125" style="104" customWidth="1"/>
    <col min="15370" max="15370" width="2" style="104" customWidth="1"/>
    <col min="15371" max="15371" width="5" style="104" customWidth="1"/>
    <col min="15372" max="15372" width="1.28515625" style="104" customWidth="1"/>
    <col min="15373" max="15373" width="1.7109375" style="104" customWidth="1"/>
    <col min="15374" max="15374" width="2.28515625" style="104" customWidth="1"/>
    <col min="15375" max="15375" width="3" style="104" customWidth="1"/>
    <col min="15376" max="15376" width="7.42578125" style="104" customWidth="1"/>
    <col min="15377" max="15616" width="6.85546875" style="104" customWidth="1"/>
    <col min="15617" max="15617" width="3.7109375" style="104" customWidth="1"/>
    <col min="15618" max="15618" width="4.85546875" style="104" customWidth="1"/>
    <col min="15619" max="15619" width="9.42578125" style="104" customWidth="1"/>
    <col min="15620" max="15620" width="8" style="104" customWidth="1"/>
    <col min="15621" max="15621" width="9.140625" style="104" customWidth="1"/>
    <col min="15622" max="15623" width="13.42578125" style="104" customWidth="1"/>
    <col min="15624" max="15624" width="6" style="104" customWidth="1"/>
    <col min="15625" max="15625" width="7.42578125" style="104" customWidth="1"/>
    <col min="15626" max="15626" width="2" style="104" customWidth="1"/>
    <col min="15627" max="15627" width="5" style="104" customWidth="1"/>
    <col min="15628" max="15628" width="1.28515625" style="104" customWidth="1"/>
    <col min="15629" max="15629" width="1.7109375" style="104" customWidth="1"/>
    <col min="15630" max="15630" width="2.28515625" style="104" customWidth="1"/>
    <col min="15631" max="15631" width="3" style="104" customWidth="1"/>
    <col min="15632" max="15632" width="7.42578125" style="104" customWidth="1"/>
    <col min="15633" max="15872" width="6.85546875" style="104" customWidth="1"/>
    <col min="15873" max="15873" width="3.7109375" style="104" customWidth="1"/>
    <col min="15874" max="15874" width="4.85546875" style="104" customWidth="1"/>
    <col min="15875" max="15875" width="9.42578125" style="104" customWidth="1"/>
    <col min="15876" max="15876" width="8" style="104" customWidth="1"/>
    <col min="15877" max="15877" width="9.140625" style="104" customWidth="1"/>
    <col min="15878" max="15879" width="13.42578125" style="104" customWidth="1"/>
    <col min="15880" max="15880" width="6" style="104" customWidth="1"/>
    <col min="15881" max="15881" width="7.42578125" style="104" customWidth="1"/>
    <col min="15882" max="15882" width="2" style="104" customWidth="1"/>
    <col min="15883" max="15883" width="5" style="104" customWidth="1"/>
    <col min="15884" max="15884" width="1.28515625" style="104" customWidth="1"/>
    <col min="15885" max="15885" width="1.7109375" style="104" customWidth="1"/>
    <col min="15886" max="15886" width="2.28515625" style="104" customWidth="1"/>
    <col min="15887" max="15887" width="3" style="104" customWidth="1"/>
    <col min="15888" max="15888" width="7.42578125" style="104" customWidth="1"/>
    <col min="15889" max="16128" width="6.85546875" style="104" customWidth="1"/>
    <col min="16129" max="16129" width="3.7109375" style="104" customWidth="1"/>
    <col min="16130" max="16130" width="4.85546875" style="104" customWidth="1"/>
    <col min="16131" max="16131" width="9.42578125" style="104" customWidth="1"/>
    <col min="16132" max="16132" width="8" style="104" customWidth="1"/>
    <col min="16133" max="16133" width="9.140625" style="104" customWidth="1"/>
    <col min="16134" max="16135" width="13.42578125" style="104" customWidth="1"/>
    <col min="16136" max="16136" width="6" style="104" customWidth="1"/>
    <col min="16137" max="16137" width="7.42578125" style="104" customWidth="1"/>
    <col min="16138" max="16138" width="2" style="104" customWidth="1"/>
    <col min="16139" max="16139" width="5" style="104" customWidth="1"/>
    <col min="16140" max="16140" width="1.28515625" style="104" customWidth="1"/>
    <col min="16141" max="16141" width="1.7109375" style="104" customWidth="1"/>
    <col min="16142" max="16142" width="2.28515625" style="104" customWidth="1"/>
    <col min="16143" max="16143" width="3" style="104" customWidth="1"/>
    <col min="16144" max="16144" width="7.42578125" style="104" customWidth="1"/>
    <col min="16145" max="16384" width="6.85546875" style="104" customWidth="1"/>
  </cols>
  <sheetData>
    <row r="1" spans="2:16" ht="7.5" customHeight="1" x14ac:dyDescent="0.25"/>
    <row r="2" spans="2:16" ht="10.5" customHeight="1" x14ac:dyDescent="0.25">
      <c r="B2" s="105" t="s">
        <v>28</v>
      </c>
      <c r="M2" s="460" t="s">
        <v>29</v>
      </c>
      <c r="N2" s="460"/>
      <c r="O2" s="460"/>
      <c r="P2" s="106">
        <v>1</v>
      </c>
    </row>
    <row r="3" spans="2:16" ht="8.25" customHeight="1" x14ac:dyDescent="0.25"/>
    <row r="4" spans="2:16" ht="3" customHeight="1" x14ac:dyDescent="0.25"/>
    <row r="5" spans="2:16" ht="15" customHeight="1" x14ac:dyDescent="0.25">
      <c r="B5" s="464" t="s">
        <v>30</v>
      </c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64"/>
    </row>
    <row r="6" spans="2:16" ht="3" customHeight="1" x14ac:dyDescent="0.25"/>
    <row r="7" spans="2:16" ht="20.25" customHeight="1" x14ac:dyDescent="0.25">
      <c r="B7" s="460" t="s">
        <v>30</v>
      </c>
      <c r="C7" s="460"/>
      <c r="D7" s="107" t="s">
        <v>31</v>
      </c>
      <c r="E7" s="465" t="s">
        <v>32</v>
      </c>
      <c r="F7" s="465"/>
      <c r="G7" s="465"/>
      <c r="H7" s="465"/>
      <c r="I7" s="465"/>
      <c r="J7" s="465"/>
      <c r="K7" s="465"/>
      <c r="L7" s="465"/>
      <c r="M7" s="465"/>
      <c r="N7" s="465"/>
      <c r="O7" s="465"/>
      <c r="P7" s="465"/>
    </row>
    <row r="8" spans="2:16" ht="10.5" customHeight="1" x14ac:dyDescent="0.25">
      <c r="E8" s="465"/>
      <c r="F8" s="465"/>
      <c r="G8" s="465"/>
      <c r="H8" s="465"/>
      <c r="I8" s="465"/>
      <c r="J8" s="465"/>
      <c r="K8" s="465"/>
      <c r="L8" s="465"/>
      <c r="M8" s="465"/>
      <c r="N8" s="465"/>
      <c r="O8" s="465"/>
      <c r="P8" s="465"/>
    </row>
    <row r="9" spans="2:16" ht="4.5" customHeight="1" x14ac:dyDescent="0.25"/>
    <row r="10" spans="2:16" ht="10.5" customHeight="1" x14ac:dyDescent="0.25">
      <c r="B10" s="460" t="s">
        <v>33</v>
      </c>
      <c r="C10" s="460"/>
      <c r="D10" s="107" t="s">
        <v>1240</v>
      </c>
      <c r="E10" s="466" t="s">
        <v>8</v>
      </c>
      <c r="F10" s="466"/>
      <c r="G10" s="466"/>
      <c r="H10" s="466"/>
      <c r="I10" s="466"/>
      <c r="J10" s="466"/>
      <c r="K10" s="466"/>
      <c r="L10" s="466"/>
      <c r="M10" s="466"/>
      <c r="N10" s="466"/>
      <c r="O10" s="466"/>
      <c r="P10" s="466"/>
    </row>
    <row r="11" spans="2:16" ht="10.5" customHeight="1" x14ac:dyDescent="0.25">
      <c r="B11" s="460" t="s">
        <v>36</v>
      </c>
      <c r="C11" s="460"/>
      <c r="D11" s="461" t="s">
        <v>37</v>
      </c>
      <c r="E11" s="461"/>
      <c r="F11" s="461"/>
      <c r="G11" s="461"/>
      <c r="H11" s="461"/>
      <c r="I11" s="461"/>
      <c r="J11" s="461"/>
      <c r="K11" s="462" t="s">
        <v>38</v>
      </c>
      <c r="L11" s="462"/>
      <c r="M11" s="462"/>
      <c r="N11" s="462"/>
      <c r="O11" s="463" t="s">
        <v>39</v>
      </c>
      <c r="P11" s="463"/>
    </row>
    <row r="12" spans="2:16" ht="10.5" customHeight="1" x14ac:dyDescent="0.25">
      <c r="B12" s="460" t="s">
        <v>40</v>
      </c>
      <c r="C12" s="460"/>
      <c r="D12" s="461" t="s">
        <v>14</v>
      </c>
      <c r="E12" s="461"/>
      <c r="F12" s="461"/>
      <c r="G12" s="461"/>
    </row>
    <row r="13" spans="2:16" ht="9" customHeight="1" x14ac:dyDescent="0.25"/>
    <row r="14" spans="2:16" ht="15.75" customHeight="1" x14ac:dyDescent="0.25">
      <c r="B14" s="461" t="s">
        <v>41</v>
      </c>
      <c r="C14" s="461"/>
      <c r="D14" s="461" t="s">
        <v>1</v>
      </c>
      <c r="E14" s="461"/>
      <c r="H14" s="107" t="s">
        <v>42</v>
      </c>
      <c r="I14" s="480" t="s">
        <v>43</v>
      </c>
      <c r="J14" s="480"/>
      <c r="K14" s="480" t="s">
        <v>44</v>
      </c>
      <c r="L14" s="480"/>
      <c r="M14" s="480"/>
      <c r="N14" s="480"/>
      <c r="O14" s="480" t="s">
        <v>45</v>
      </c>
      <c r="P14" s="480"/>
    </row>
    <row r="15" spans="2:16" ht="3" customHeight="1" x14ac:dyDescent="0.25"/>
    <row r="16" spans="2:16" ht="10.5" customHeight="1" x14ac:dyDescent="0.25">
      <c r="B16" s="481" t="s">
        <v>3</v>
      </c>
      <c r="C16" s="481"/>
      <c r="D16" s="482" t="s">
        <v>8</v>
      </c>
      <c r="E16" s="482"/>
      <c r="F16" s="482"/>
      <c r="G16" s="482"/>
      <c r="O16" s="483">
        <v>0</v>
      </c>
      <c r="P16" s="483"/>
    </row>
    <row r="17" spans="2:16" ht="3" customHeight="1" x14ac:dyDescent="0.25"/>
    <row r="18" spans="2:16" ht="10.5" customHeight="1" x14ac:dyDescent="0.25">
      <c r="B18" s="474" t="s">
        <v>1241</v>
      </c>
      <c r="C18" s="474"/>
      <c r="D18" s="475" t="s">
        <v>1242</v>
      </c>
      <c r="E18" s="475"/>
      <c r="F18" s="475"/>
      <c r="G18" s="475"/>
      <c r="O18" s="476">
        <v>0</v>
      </c>
      <c r="P18" s="476"/>
    </row>
    <row r="19" spans="2:16" ht="3" customHeight="1" x14ac:dyDescent="0.25"/>
    <row r="20" spans="2:16" ht="10.5" customHeight="1" x14ac:dyDescent="0.25">
      <c r="B20" s="470" t="s">
        <v>1243</v>
      </c>
      <c r="C20" s="470"/>
      <c r="D20" s="471" t="s">
        <v>1244</v>
      </c>
      <c r="E20" s="471"/>
      <c r="F20" s="471"/>
      <c r="G20" s="471"/>
      <c r="H20" s="108" t="s">
        <v>55</v>
      </c>
      <c r="I20" s="472">
        <v>2</v>
      </c>
      <c r="J20" s="472"/>
      <c r="K20" s="473">
        <v>0</v>
      </c>
      <c r="L20" s="473"/>
      <c r="M20" s="473"/>
      <c r="N20" s="473"/>
      <c r="O20" s="472">
        <v>0</v>
      </c>
      <c r="P20" s="472"/>
    </row>
    <row r="21" spans="2:16" ht="3" customHeight="1" x14ac:dyDescent="0.25">
      <c r="K21" s="431"/>
      <c r="L21" s="431"/>
      <c r="M21" s="431"/>
      <c r="N21" s="431"/>
    </row>
    <row r="22" spans="2:16" ht="10.5" customHeight="1" x14ac:dyDescent="0.25">
      <c r="B22" s="470" t="s">
        <v>1245</v>
      </c>
      <c r="C22" s="470"/>
      <c r="D22" s="471" t="s">
        <v>1246</v>
      </c>
      <c r="E22" s="471"/>
      <c r="F22" s="471"/>
      <c r="G22" s="471"/>
      <c r="H22" s="108" t="s">
        <v>55</v>
      </c>
      <c r="I22" s="472">
        <v>1</v>
      </c>
      <c r="J22" s="472"/>
      <c r="K22" s="473">
        <v>0</v>
      </c>
      <c r="L22" s="473"/>
      <c r="M22" s="473"/>
      <c r="N22" s="473"/>
      <c r="O22" s="472">
        <v>0</v>
      </c>
      <c r="P22" s="472"/>
    </row>
    <row r="23" spans="2:16" ht="3" customHeight="1" x14ac:dyDescent="0.25">
      <c r="K23" s="431"/>
      <c r="L23" s="431"/>
      <c r="M23" s="431"/>
      <c r="N23" s="431"/>
    </row>
    <row r="24" spans="2:16" ht="10.5" customHeight="1" x14ac:dyDescent="0.25">
      <c r="B24" s="470" t="s">
        <v>1247</v>
      </c>
      <c r="C24" s="470"/>
      <c r="D24" s="471" t="s">
        <v>1248</v>
      </c>
      <c r="E24" s="471"/>
      <c r="F24" s="471"/>
      <c r="G24" s="471"/>
      <c r="H24" s="108" t="s">
        <v>443</v>
      </c>
      <c r="I24" s="472">
        <v>1</v>
      </c>
      <c r="J24" s="472"/>
      <c r="K24" s="473">
        <v>0</v>
      </c>
      <c r="L24" s="473"/>
      <c r="M24" s="473"/>
      <c r="N24" s="473"/>
      <c r="O24" s="472">
        <v>0</v>
      </c>
      <c r="P24" s="472"/>
    </row>
    <row r="25" spans="2:16" ht="3" customHeight="1" x14ac:dyDescent="0.25">
      <c r="K25" s="431"/>
      <c r="L25" s="431"/>
      <c r="M25" s="431"/>
      <c r="N25" s="431"/>
    </row>
    <row r="26" spans="2:16" ht="10.5" customHeight="1" x14ac:dyDescent="0.25">
      <c r="B26" s="470" t="s">
        <v>1249</v>
      </c>
      <c r="C26" s="470"/>
      <c r="D26" s="471" t="s">
        <v>1250</v>
      </c>
      <c r="E26" s="471"/>
      <c r="F26" s="471"/>
      <c r="G26" s="471"/>
      <c r="H26" s="108" t="s">
        <v>1251</v>
      </c>
      <c r="I26" s="472">
        <v>8</v>
      </c>
      <c r="J26" s="472"/>
      <c r="K26" s="473">
        <v>0</v>
      </c>
      <c r="L26" s="473"/>
      <c r="M26" s="473"/>
      <c r="N26" s="473"/>
      <c r="O26" s="472">
        <v>0</v>
      </c>
      <c r="P26" s="472"/>
    </row>
    <row r="27" spans="2:16" ht="3" customHeight="1" x14ac:dyDescent="0.25">
      <c r="K27" s="431"/>
      <c r="L27" s="431"/>
      <c r="M27" s="431"/>
      <c r="N27" s="431"/>
    </row>
    <row r="28" spans="2:16" ht="10.5" customHeight="1" x14ac:dyDescent="0.25">
      <c r="B28" s="470" t="s">
        <v>1252</v>
      </c>
      <c r="C28" s="470"/>
      <c r="D28" s="471" t="s">
        <v>1253</v>
      </c>
      <c r="E28" s="471"/>
      <c r="F28" s="471"/>
      <c r="G28" s="471"/>
      <c r="H28" s="108" t="s">
        <v>1251</v>
      </c>
      <c r="I28" s="472">
        <v>8</v>
      </c>
      <c r="J28" s="472"/>
      <c r="K28" s="473">
        <v>0</v>
      </c>
      <c r="L28" s="473"/>
      <c r="M28" s="473"/>
      <c r="N28" s="473"/>
      <c r="O28" s="472">
        <v>0</v>
      </c>
      <c r="P28" s="472"/>
    </row>
    <row r="29" spans="2:16" ht="3" customHeight="1" x14ac:dyDescent="0.25">
      <c r="K29" s="431"/>
      <c r="L29" s="431"/>
      <c r="M29" s="431"/>
      <c r="N29" s="431"/>
      <c r="P29" s="104">
        <v>0</v>
      </c>
    </row>
    <row r="30" spans="2:16" ht="10.5" customHeight="1" x14ac:dyDescent="0.25">
      <c r="B30" s="470" t="s">
        <v>1254</v>
      </c>
      <c r="C30" s="470"/>
      <c r="D30" s="471" t="s">
        <v>1255</v>
      </c>
      <c r="E30" s="471"/>
      <c r="F30" s="471"/>
      <c r="G30" s="471"/>
      <c r="H30" s="108" t="s">
        <v>55</v>
      </c>
      <c r="I30" s="472">
        <v>2</v>
      </c>
      <c r="J30" s="472"/>
      <c r="K30" s="473">
        <v>0</v>
      </c>
      <c r="L30" s="473"/>
      <c r="M30" s="473"/>
      <c r="N30" s="473"/>
      <c r="O30" s="472">
        <v>0</v>
      </c>
      <c r="P30" s="472"/>
    </row>
    <row r="31" spans="2:16" ht="3" customHeight="1" x14ac:dyDescent="0.25">
      <c r="K31" s="431"/>
      <c r="L31" s="431"/>
      <c r="M31" s="431"/>
      <c r="N31" s="431"/>
    </row>
    <row r="32" spans="2:16" ht="10.5" customHeight="1" x14ac:dyDescent="0.25">
      <c r="B32" s="470" t="s">
        <v>1256</v>
      </c>
      <c r="C32" s="470"/>
      <c r="D32" s="471" t="s">
        <v>1257</v>
      </c>
      <c r="E32" s="471"/>
      <c r="F32" s="471"/>
      <c r="G32" s="471"/>
      <c r="H32" s="108" t="s">
        <v>211</v>
      </c>
      <c r="I32" s="472">
        <v>62.5</v>
      </c>
      <c r="J32" s="472"/>
      <c r="K32" s="473">
        <v>0</v>
      </c>
      <c r="L32" s="473"/>
      <c r="M32" s="473"/>
      <c r="N32" s="473"/>
      <c r="O32" s="472">
        <v>0</v>
      </c>
      <c r="P32" s="472"/>
    </row>
    <row r="33" spans="2:16" ht="3" customHeight="1" x14ac:dyDescent="0.25">
      <c r="K33" s="431"/>
      <c r="L33" s="431"/>
      <c r="M33" s="431"/>
      <c r="N33" s="431"/>
    </row>
    <row r="34" spans="2:16" ht="10.5" customHeight="1" x14ac:dyDescent="0.25">
      <c r="B34" s="470" t="s">
        <v>1258</v>
      </c>
      <c r="C34" s="470"/>
      <c r="D34" s="471" t="s">
        <v>1259</v>
      </c>
      <c r="E34" s="471"/>
      <c r="F34" s="471"/>
      <c r="G34" s="471"/>
      <c r="H34" s="108" t="s">
        <v>55</v>
      </c>
      <c r="I34" s="472">
        <v>6</v>
      </c>
      <c r="J34" s="472"/>
      <c r="K34" s="473">
        <v>0</v>
      </c>
      <c r="L34" s="473"/>
      <c r="M34" s="473"/>
      <c r="N34" s="473"/>
      <c r="O34" s="472">
        <v>0</v>
      </c>
      <c r="P34" s="472"/>
    </row>
    <row r="35" spans="2:16" ht="3" customHeight="1" x14ac:dyDescent="0.25">
      <c r="K35" s="431"/>
      <c r="L35" s="431"/>
      <c r="M35" s="431"/>
      <c r="N35" s="431"/>
    </row>
    <row r="36" spans="2:16" ht="10.5" customHeight="1" x14ac:dyDescent="0.25">
      <c r="B36" s="470" t="s">
        <v>1260</v>
      </c>
      <c r="C36" s="470"/>
      <c r="D36" s="471" t="s">
        <v>1261</v>
      </c>
      <c r="E36" s="471"/>
      <c r="F36" s="471"/>
      <c r="G36" s="471"/>
      <c r="H36" s="108" t="s">
        <v>55</v>
      </c>
      <c r="I36" s="472">
        <v>2</v>
      </c>
      <c r="J36" s="472"/>
      <c r="K36" s="473">
        <v>0</v>
      </c>
      <c r="L36" s="473"/>
      <c r="M36" s="473"/>
      <c r="N36" s="473"/>
      <c r="O36" s="472">
        <v>0</v>
      </c>
      <c r="P36" s="472"/>
    </row>
    <row r="37" spans="2:16" ht="3" customHeight="1" x14ac:dyDescent="0.25">
      <c r="K37" s="431"/>
      <c r="L37" s="431"/>
      <c r="M37" s="431"/>
      <c r="N37" s="431"/>
    </row>
    <row r="38" spans="2:16" ht="10.5" customHeight="1" x14ac:dyDescent="0.25">
      <c r="B38" s="470" t="s">
        <v>1262</v>
      </c>
      <c r="C38" s="470"/>
      <c r="D38" s="471" t="s">
        <v>1263</v>
      </c>
      <c r="E38" s="471"/>
      <c r="F38" s="471"/>
      <c r="G38" s="471"/>
      <c r="H38" s="108" t="s">
        <v>55</v>
      </c>
      <c r="I38" s="472">
        <v>2</v>
      </c>
      <c r="J38" s="472"/>
      <c r="K38" s="473">
        <v>0</v>
      </c>
      <c r="L38" s="473"/>
      <c r="M38" s="473"/>
      <c r="N38" s="473"/>
      <c r="O38" s="472">
        <v>0</v>
      </c>
      <c r="P38" s="472"/>
    </row>
    <row r="39" spans="2:16" ht="3" customHeight="1" x14ac:dyDescent="0.25">
      <c r="K39" s="431"/>
      <c r="L39" s="431"/>
      <c r="M39" s="431"/>
      <c r="N39" s="431"/>
    </row>
    <row r="40" spans="2:16" ht="10.5" customHeight="1" x14ac:dyDescent="0.25">
      <c r="B40" s="470" t="s">
        <v>1264</v>
      </c>
      <c r="C40" s="470"/>
      <c r="D40" s="487" t="s">
        <v>1265</v>
      </c>
      <c r="E40" s="487"/>
      <c r="F40" s="487"/>
      <c r="G40" s="487"/>
      <c r="H40" s="108" t="s">
        <v>55</v>
      </c>
      <c r="I40" s="472">
        <v>1</v>
      </c>
      <c r="J40" s="472"/>
      <c r="K40" s="473">
        <v>0</v>
      </c>
      <c r="L40" s="473"/>
      <c r="M40" s="473"/>
      <c r="N40" s="473"/>
      <c r="O40" s="472">
        <v>0</v>
      </c>
      <c r="P40" s="472"/>
    </row>
    <row r="41" spans="2:16" ht="8.25" customHeight="1" x14ac:dyDescent="0.25">
      <c r="D41" s="487"/>
      <c r="E41" s="487"/>
      <c r="F41" s="487"/>
      <c r="G41" s="487"/>
    </row>
    <row r="42" spans="2:16" ht="3" customHeight="1" x14ac:dyDescent="0.25"/>
    <row r="43" spans="2:16" ht="10.5" customHeight="1" x14ac:dyDescent="0.25">
      <c r="B43" s="474" t="s">
        <v>1266</v>
      </c>
      <c r="C43" s="474"/>
      <c r="D43" s="475" t="s">
        <v>1267</v>
      </c>
      <c r="E43" s="475"/>
      <c r="F43" s="475"/>
      <c r="G43" s="475"/>
      <c r="O43" s="476">
        <v>0</v>
      </c>
      <c r="P43" s="476"/>
    </row>
    <row r="44" spans="2:16" ht="3" customHeight="1" x14ac:dyDescent="0.25"/>
    <row r="45" spans="2:16" ht="10.5" customHeight="1" x14ac:dyDescent="0.25">
      <c r="B45" s="470" t="s">
        <v>1268</v>
      </c>
      <c r="C45" s="470"/>
      <c r="D45" s="471" t="s">
        <v>1269</v>
      </c>
      <c r="E45" s="471"/>
      <c r="F45" s="471"/>
      <c r="G45" s="471"/>
      <c r="H45" s="108" t="s">
        <v>443</v>
      </c>
      <c r="I45" s="472">
        <v>1</v>
      </c>
      <c r="J45" s="472"/>
      <c r="K45" s="473">
        <v>0</v>
      </c>
      <c r="L45" s="473"/>
      <c r="M45" s="473"/>
      <c r="N45" s="473"/>
      <c r="O45" s="472">
        <v>0</v>
      </c>
      <c r="P45" s="472"/>
    </row>
    <row r="46" spans="2:16" ht="3" customHeight="1" x14ac:dyDescent="0.25">
      <c r="K46" s="431"/>
      <c r="L46" s="431"/>
      <c r="M46" s="431"/>
      <c r="N46" s="431"/>
    </row>
    <row r="47" spans="2:16" ht="10.5" customHeight="1" x14ac:dyDescent="0.25">
      <c r="B47" s="470" t="s">
        <v>1270</v>
      </c>
      <c r="C47" s="470"/>
      <c r="D47" s="471" t="s">
        <v>1271</v>
      </c>
      <c r="E47" s="471"/>
      <c r="F47" s="471"/>
      <c r="G47" s="471"/>
      <c r="H47" s="108" t="s">
        <v>55</v>
      </c>
      <c r="I47" s="472">
        <v>1</v>
      </c>
      <c r="J47" s="472"/>
      <c r="K47" s="473">
        <v>0</v>
      </c>
      <c r="L47" s="473"/>
      <c r="M47" s="473"/>
      <c r="N47" s="473"/>
      <c r="O47" s="472">
        <v>0</v>
      </c>
      <c r="P47" s="472"/>
    </row>
    <row r="48" spans="2:16" ht="3" customHeight="1" x14ac:dyDescent="0.25">
      <c r="K48" s="431"/>
      <c r="L48" s="431"/>
      <c r="M48" s="431"/>
      <c r="N48" s="431"/>
    </row>
    <row r="49" spans="2:16" ht="10.5" customHeight="1" x14ac:dyDescent="0.25">
      <c r="B49" s="470" t="s">
        <v>1272</v>
      </c>
      <c r="C49" s="470"/>
      <c r="D49" s="471" t="s">
        <v>1273</v>
      </c>
      <c r="E49" s="471"/>
      <c r="F49" s="471"/>
      <c r="G49" s="471"/>
      <c r="H49" s="108" t="s">
        <v>55</v>
      </c>
      <c r="I49" s="472">
        <v>1</v>
      </c>
      <c r="J49" s="472"/>
      <c r="K49" s="473">
        <v>0</v>
      </c>
      <c r="L49" s="473"/>
      <c r="M49" s="473"/>
      <c r="N49" s="473"/>
      <c r="O49" s="472">
        <v>0</v>
      </c>
      <c r="P49" s="472"/>
    </row>
    <row r="50" spans="2:16" ht="3" customHeight="1" x14ac:dyDescent="0.25"/>
    <row r="51" spans="2:16" ht="10.5" customHeight="1" x14ac:dyDescent="0.25">
      <c r="B51" s="474" t="s">
        <v>1274</v>
      </c>
      <c r="C51" s="474"/>
      <c r="D51" s="475" t="s">
        <v>1275</v>
      </c>
      <c r="E51" s="475"/>
      <c r="F51" s="475"/>
      <c r="G51" s="475"/>
      <c r="O51" s="476">
        <v>0</v>
      </c>
      <c r="P51" s="476"/>
    </row>
    <row r="52" spans="2:16" ht="3" customHeight="1" x14ac:dyDescent="0.25"/>
    <row r="53" spans="2:16" ht="9" customHeight="1" x14ac:dyDescent="0.25">
      <c r="B53" s="488" t="s">
        <v>1276</v>
      </c>
      <c r="C53" s="488"/>
      <c r="D53" s="496" t="s">
        <v>1277</v>
      </c>
      <c r="E53" s="496"/>
      <c r="F53" s="496"/>
      <c r="G53" s="496"/>
      <c r="O53" s="490">
        <v>5333.32</v>
      </c>
      <c r="P53" s="490"/>
    </row>
    <row r="54" spans="2:16" ht="9" customHeight="1" x14ac:dyDescent="0.25">
      <c r="D54" s="496"/>
      <c r="E54" s="496"/>
      <c r="F54" s="496"/>
      <c r="G54" s="496"/>
    </row>
    <row r="55" spans="2:16" ht="3" customHeight="1" x14ac:dyDescent="0.25"/>
    <row r="56" spans="2:16" ht="10.5" customHeight="1" x14ac:dyDescent="0.25">
      <c r="B56" s="470" t="s">
        <v>1278</v>
      </c>
      <c r="C56" s="470"/>
      <c r="D56" s="487" t="s">
        <v>1279</v>
      </c>
      <c r="E56" s="487"/>
      <c r="F56" s="487"/>
      <c r="G56" s="487"/>
      <c r="H56" s="108" t="s">
        <v>443</v>
      </c>
      <c r="I56" s="472">
        <v>1</v>
      </c>
      <c r="J56" s="472"/>
      <c r="K56" s="473">
        <v>0</v>
      </c>
      <c r="L56" s="473"/>
      <c r="M56" s="473"/>
      <c r="N56" s="473"/>
      <c r="O56" s="472">
        <v>0</v>
      </c>
      <c r="P56" s="472"/>
    </row>
    <row r="57" spans="2:16" ht="8.25" customHeight="1" x14ac:dyDescent="0.25">
      <c r="D57" s="487"/>
      <c r="E57" s="487"/>
      <c r="F57" s="487"/>
      <c r="G57" s="487"/>
      <c r="K57" s="431"/>
      <c r="L57" s="431"/>
      <c r="M57" s="431"/>
      <c r="N57" s="431"/>
    </row>
    <row r="58" spans="2:16" ht="3" customHeight="1" x14ac:dyDescent="0.25">
      <c r="K58" s="431"/>
      <c r="L58" s="431"/>
      <c r="M58" s="431"/>
      <c r="N58" s="431"/>
    </row>
    <row r="59" spans="2:16" ht="10.5" customHeight="1" x14ac:dyDescent="0.25">
      <c r="B59" s="488" t="s">
        <v>1280</v>
      </c>
      <c r="C59" s="488"/>
      <c r="D59" s="489" t="s">
        <v>1281</v>
      </c>
      <c r="E59" s="489"/>
      <c r="F59" s="489"/>
      <c r="G59" s="489"/>
      <c r="K59" s="431"/>
      <c r="L59" s="431"/>
      <c r="M59" s="431"/>
      <c r="N59" s="431"/>
      <c r="O59" s="490">
        <v>11469.04</v>
      </c>
      <c r="P59" s="490"/>
    </row>
    <row r="60" spans="2:16" ht="3" customHeight="1" x14ac:dyDescent="0.25">
      <c r="K60" s="431"/>
      <c r="L60" s="431"/>
      <c r="M60" s="431"/>
      <c r="N60" s="431"/>
    </row>
    <row r="61" spans="2:16" ht="10.5" customHeight="1" x14ac:dyDescent="0.25">
      <c r="B61" s="470" t="s">
        <v>1282</v>
      </c>
      <c r="C61" s="470"/>
      <c r="D61" s="471" t="s">
        <v>1283</v>
      </c>
      <c r="E61" s="471"/>
      <c r="F61" s="471"/>
      <c r="G61" s="471"/>
      <c r="H61" s="108" t="s">
        <v>1251</v>
      </c>
      <c r="I61" s="472">
        <v>8</v>
      </c>
      <c r="J61" s="472"/>
      <c r="K61" s="473">
        <v>0</v>
      </c>
      <c r="L61" s="473"/>
      <c r="M61" s="473"/>
      <c r="N61" s="473"/>
      <c r="O61" s="472">
        <v>0</v>
      </c>
      <c r="P61" s="472"/>
    </row>
    <row r="62" spans="2:16" ht="3" customHeight="1" x14ac:dyDescent="0.25">
      <c r="K62" s="431"/>
      <c r="L62" s="431"/>
      <c r="M62" s="431"/>
      <c r="N62" s="431"/>
    </row>
    <row r="63" spans="2:16" ht="9" customHeight="1" x14ac:dyDescent="0.25">
      <c r="B63" s="488" t="s">
        <v>1284</v>
      </c>
      <c r="C63" s="488"/>
      <c r="D63" s="496" t="s">
        <v>1285</v>
      </c>
      <c r="E63" s="496"/>
      <c r="F63" s="496"/>
      <c r="G63" s="496"/>
      <c r="K63" s="431"/>
      <c r="L63" s="431"/>
      <c r="M63" s="431"/>
      <c r="N63" s="431"/>
      <c r="O63" s="490">
        <v>2096.19</v>
      </c>
      <c r="P63" s="490"/>
    </row>
    <row r="64" spans="2:16" ht="9" customHeight="1" x14ac:dyDescent="0.25">
      <c r="D64" s="496"/>
      <c r="E64" s="496"/>
      <c r="F64" s="496"/>
      <c r="G64" s="496"/>
      <c r="K64" s="431"/>
      <c r="L64" s="431"/>
      <c r="M64" s="431"/>
      <c r="N64" s="431"/>
    </row>
    <row r="65" spans="2:16" ht="9" customHeight="1" x14ac:dyDescent="0.25">
      <c r="D65" s="496"/>
      <c r="E65" s="496"/>
      <c r="F65" s="496"/>
      <c r="G65" s="496"/>
      <c r="K65" s="431"/>
      <c r="L65" s="431"/>
      <c r="M65" s="431"/>
      <c r="N65" s="431"/>
    </row>
    <row r="66" spans="2:16" ht="3" customHeight="1" x14ac:dyDescent="0.25">
      <c r="K66" s="431"/>
      <c r="L66" s="431"/>
      <c r="M66" s="431"/>
      <c r="N66" s="431"/>
    </row>
    <row r="67" spans="2:16" ht="10.5" customHeight="1" x14ac:dyDescent="0.25">
      <c r="B67" s="470" t="s">
        <v>1286</v>
      </c>
      <c r="C67" s="470"/>
      <c r="D67" s="471" t="s">
        <v>1287</v>
      </c>
      <c r="E67" s="471"/>
      <c r="F67" s="471"/>
      <c r="G67" s="471"/>
      <c r="H67" s="108" t="s">
        <v>443</v>
      </c>
      <c r="I67" s="472">
        <v>1</v>
      </c>
      <c r="J67" s="472"/>
      <c r="K67" s="473">
        <v>0</v>
      </c>
      <c r="L67" s="473"/>
      <c r="M67" s="473"/>
      <c r="N67" s="473"/>
      <c r="O67" s="472">
        <v>0</v>
      </c>
      <c r="P67" s="472"/>
    </row>
    <row r="68" spans="2:16" ht="3" customHeight="1" x14ac:dyDescent="0.25">
      <c r="K68" s="431"/>
      <c r="L68" s="431"/>
      <c r="M68" s="431"/>
      <c r="N68" s="431"/>
    </row>
    <row r="69" spans="2:16" ht="10.5" customHeight="1" x14ac:dyDescent="0.25">
      <c r="B69" s="488" t="s">
        <v>1288</v>
      </c>
      <c r="C69" s="488"/>
      <c r="D69" s="489" t="s">
        <v>1289</v>
      </c>
      <c r="E69" s="489"/>
      <c r="F69" s="489"/>
      <c r="G69" s="489"/>
      <c r="K69" s="431"/>
      <c r="L69" s="431"/>
      <c r="M69" s="431"/>
      <c r="N69" s="431"/>
      <c r="O69" s="490">
        <v>10217.969999999999</v>
      </c>
      <c r="P69" s="490"/>
    </row>
    <row r="70" spans="2:16" ht="3" customHeight="1" x14ac:dyDescent="0.25">
      <c r="K70" s="431"/>
      <c r="L70" s="431"/>
      <c r="M70" s="431"/>
      <c r="N70" s="431"/>
    </row>
    <row r="71" spans="2:16" ht="10.5" customHeight="1" x14ac:dyDescent="0.25">
      <c r="B71" s="470" t="s">
        <v>1290</v>
      </c>
      <c r="C71" s="470"/>
      <c r="D71" s="487" t="s">
        <v>1291</v>
      </c>
      <c r="E71" s="487"/>
      <c r="F71" s="487"/>
      <c r="G71" s="487"/>
      <c r="H71" s="108" t="s">
        <v>1251</v>
      </c>
      <c r="I71" s="472">
        <v>1</v>
      </c>
      <c r="J71" s="472"/>
      <c r="K71" s="473">
        <v>0</v>
      </c>
      <c r="L71" s="473"/>
      <c r="M71" s="473"/>
      <c r="N71" s="473"/>
      <c r="O71" s="472">
        <v>0</v>
      </c>
      <c r="P71" s="472"/>
    </row>
    <row r="72" spans="2:16" ht="8.25" customHeight="1" x14ac:dyDescent="0.25">
      <c r="D72" s="487"/>
      <c r="E72" s="487"/>
      <c r="F72" s="487"/>
      <c r="G72" s="487"/>
      <c r="K72" s="431"/>
      <c r="L72" s="431"/>
      <c r="M72" s="431"/>
      <c r="N72" s="431"/>
    </row>
    <row r="73" spans="2:16" ht="3" customHeight="1" x14ac:dyDescent="0.25">
      <c r="K73" s="431"/>
      <c r="L73" s="431"/>
      <c r="M73" s="431"/>
      <c r="N73" s="431"/>
    </row>
    <row r="74" spans="2:16" ht="10.5" customHeight="1" x14ac:dyDescent="0.25">
      <c r="B74" s="470" t="s">
        <v>1292</v>
      </c>
      <c r="C74" s="470"/>
      <c r="D74" s="487" t="s">
        <v>1293</v>
      </c>
      <c r="E74" s="487"/>
      <c r="F74" s="487"/>
      <c r="G74" s="487"/>
      <c r="H74" s="108" t="s">
        <v>1251</v>
      </c>
      <c r="I74" s="472">
        <v>8</v>
      </c>
      <c r="J74" s="472"/>
      <c r="K74" s="473">
        <v>0</v>
      </c>
      <c r="L74" s="473"/>
      <c r="M74" s="473"/>
      <c r="N74" s="473"/>
      <c r="O74" s="472">
        <v>0</v>
      </c>
      <c r="P74" s="472"/>
    </row>
    <row r="75" spans="2:16" ht="8.25" customHeight="1" x14ac:dyDescent="0.25">
      <c r="D75" s="487"/>
      <c r="E75" s="487"/>
      <c r="F75" s="487"/>
      <c r="G75" s="487"/>
      <c r="K75" s="431"/>
      <c r="L75" s="431"/>
      <c r="M75" s="431"/>
      <c r="N75" s="431"/>
    </row>
    <row r="76" spans="2:16" ht="3" customHeight="1" x14ac:dyDescent="0.25">
      <c r="K76" s="431"/>
      <c r="L76" s="431"/>
      <c r="M76" s="431"/>
      <c r="N76" s="431"/>
    </row>
    <row r="77" spans="2:16" ht="10.5" customHeight="1" x14ac:dyDescent="0.25">
      <c r="B77" s="470" t="s">
        <v>1294</v>
      </c>
      <c r="C77" s="470"/>
      <c r="D77" s="487" t="s">
        <v>1295</v>
      </c>
      <c r="E77" s="487"/>
      <c r="F77" s="487"/>
      <c r="G77" s="487"/>
      <c r="H77" s="108" t="s">
        <v>1251</v>
      </c>
      <c r="I77" s="472">
        <v>1</v>
      </c>
      <c r="J77" s="472"/>
      <c r="K77" s="473">
        <v>0</v>
      </c>
      <c r="L77" s="473"/>
      <c r="M77" s="473"/>
      <c r="N77" s="473"/>
      <c r="O77" s="472">
        <v>0</v>
      </c>
      <c r="P77" s="472"/>
    </row>
    <row r="78" spans="2:16" ht="8.25" customHeight="1" x14ac:dyDescent="0.25">
      <c r="D78" s="487"/>
      <c r="E78" s="487"/>
      <c r="F78" s="487"/>
      <c r="G78" s="487"/>
      <c r="K78" s="431"/>
      <c r="L78" s="431"/>
      <c r="M78" s="431"/>
      <c r="N78" s="431"/>
    </row>
    <row r="79" spans="2:16" ht="3" customHeight="1" x14ac:dyDescent="0.25">
      <c r="K79" s="431"/>
      <c r="L79" s="431"/>
      <c r="M79" s="431"/>
      <c r="N79" s="431"/>
    </row>
    <row r="80" spans="2:16" ht="9" customHeight="1" x14ac:dyDescent="0.25">
      <c r="B80" s="488" t="s">
        <v>1296</v>
      </c>
      <c r="C80" s="488"/>
      <c r="D80" s="496" t="s">
        <v>1297</v>
      </c>
      <c r="E80" s="496"/>
      <c r="F80" s="496"/>
      <c r="G80" s="496"/>
      <c r="K80" s="431"/>
      <c r="L80" s="431"/>
      <c r="M80" s="431"/>
      <c r="N80" s="431"/>
      <c r="O80" s="490">
        <v>2522.54</v>
      </c>
      <c r="P80" s="490"/>
    </row>
    <row r="81" spans="2:16" ht="9" customHeight="1" x14ac:dyDescent="0.25">
      <c r="D81" s="496"/>
      <c r="E81" s="496"/>
      <c r="F81" s="496"/>
      <c r="G81" s="496"/>
      <c r="K81" s="431"/>
      <c r="L81" s="431"/>
      <c r="M81" s="431"/>
      <c r="N81" s="431"/>
    </row>
    <row r="82" spans="2:16" ht="3" customHeight="1" x14ac:dyDescent="0.25">
      <c r="K82" s="431"/>
      <c r="L82" s="431"/>
      <c r="M82" s="431"/>
      <c r="N82" s="431"/>
    </row>
    <row r="83" spans="2:16" ht="10.5" customHeight="1" x14ac:dyDescent="0.25">
      <c r="B83" s="470" t="s">
        <v>1298</v>
      </c>
      <c r="C83" s="470"/>
      <c r="D83" s="487" t="s">
        <v>1299</v>
      </c>
      <c r="E83" s="487"/>
      <c r="F83" s="487"/>
      <c r="G83" s="487"/>
      <c r="H83" s="108" t="s">
        <v>55</v>
      </c>
      <c r="I83" s="472">
        <v>1</v>
      </c>
      <c r="J83" s="472"/>
      <c r="K83" s="473">
        <v>0</v>
      </c>
      <c r="L83" s="473"/>
      <c r="M83" s="473"/>
      <c r="N83" s="473"/>
      <c r="O83" s="472">
        <v>0</v>
      </c>
      <c r="P83" s="472"/>
    </row>
    <row r="84" spans="2:16" ht="8.25" customHeight="1" x14ac:dyDescent="0.25">
      <c r="D84" s="487"/>
      <c r="E84" s="487"/>
      <c r="F84" s="487"/>
      <c r="G84" s="487"/>
      <c r="K84" s="431"/>
      <c r="L84" s="431"/>
      <c r="M84" s="431"/>
      <c r="N84" s="431"/>
    </row>
    <row r="85" spans="2:16" ht="3" customHeight="1" x14ac:dyDescent="0.25">
      <c r="K85" s="431"/>
      <c r="L85" s="431"/>
      <c r="M85" s="431"/>
      <c r="N85" s="431"/>
    </row>
    <row r="86" spans="2:16" ht="10.5" customHeight="1" x14ac:dyDescent="0.25">
      <c r="B86" s="488" t="s">
        <v>1300</v>
      </c>
      <c r="C86" s="488"/>
      <c r="D86" s="489" t="s">
        <v>1301</v>
      </c>
      <c r="E86" s="489"/>
      <c r="F86" s="489"/>
      <c r="G86" s="489"/>
      <c r="K86" s="431"/>
      <c r="L86" s="431"/>
      <c r="M86" s="431"/>
      <c r="N86" s="431"/>
      <c r="O86" s="490">
        <v>10800</v>
      </c>
      <c r="P86" s="490"/>
    </row>
    <row r="87" spans="2:16" ht="3" customHeight="1" x14ac:dyDescent="0.25">
      <c r="K87" s="431"/>
      <c r="L87" s="431"/>
      <c r="M87" s="431"/>
      <c r="N87" s="431"/>
    </row>
    <row r="88" spans="2:16" ht="10.5" customHeight="1" x14ac:dyDescent="0.25">
      <c r="B88" s="470" t="s">
        <v>1302</v>
      </c>
      <c r="C88" s="470"/>
      <c r="D88" s="487" t="s">
        <v>1303</v>
      </c>
      <c r="E88" s="487"/>
      <c r="F88" s="487"/>
      <c r="G88" s="487"/>
      <c r="H88" s="108" t="s">
        <v>443</v>
      </c>
      <c r="I88" s="472">
        <v>1</v>
      </c>
      <c r="J88" s="472"/>
      <c r="K88" s="473">
        <v>0</v>
      </c>
      <c r="L88" s="473"/>
      <c r="M88" s="473"/>
      <c r="N88" s="473"/>
      <c r="O88" s="472">
        <v>0</v>
      </c>
      <c r="P88" s="472"/>
    </row>
    <row r="89" spans="2:16" ht="8.25" customHeight="1" x14ac:dyDescent="0.25">
      <c r="D89" s="487"/>
      <c r="E89" s="487"/>
      <c r="F89" s="487"/>
      <c r="G89" s="487"/>
      <c r="K89" s="431"/>
      <c r="L89" s="431"/>
      <c r="M89" s="431"/>
      <c r="N89" s="431"/>
    </row>
    <row r="90" spans="2:16" ht="3" customHeight="1" x14ac:dyDescent="0.25">
      <c r="K90" s="431"/>
      <c r="L90" s="431"/>
      <c r="M90" s="431"/>
      <c r="N90" s="431"/>
    </row>
    <row r="91" spans="2:16" ht="10.5" customHeight="1" x14ac:dyDescent="0.25">
      <c r="B91" s="488" t="s">
        <v>1304</v>
      </c>
      <c r="C91" s="488"/>
      <c r="D91" s="489" t="s">
        <v>1305</v>
      </c>
      <c r="E91" s="489"/>
      <c r="F91" s="489"/>
      <c r="G91" s="489"/>
      <c r="K91" s="431"/>
      <c r="L91" s="431"/>
      <c r="M91" s="431"/>
      <c r="N91" s="431"/>
      <c r="O91" s="490">
        <v>8077.6</v>
      </c>
      <c r="P91" s="490"/>
    </row>
    <row r="92" spans="2:16" ht="3" customHeight="1" x14ac:dyDescent="0.25">
      <c r="K92" s="431"/>
      <c r="L92" s="431"/>
      <c r="M92" s="431"/>
      <c r="N92" s="431"/>
    </row>
    <row r="93" spans="2:16" ht="10.5" customHeight="1" x14ac:dyDescent="0.25">
      <c r="B93" s="470" t="s">
        <v>1306</v>
      </c>
      <c r="C93" s="470"/>
      <c r="D93" s="487" t="s">
        <v>1307</v>
      </c>
      <c r="E93" s="487"/>
      <c r="F93" s="487"/>
      <c r="G93" s="487"/>
      <c r="H93" s="108" t="s">
        <v>443</v>
      </c>
      <c r="I93" s="472">
        <v>1</v>
      </c>
      <c r="J93" s="472"/>
      <c r="K93" s="473">
        <v>0</v>
      </c>
      <c r="L93" s="473"/>
      <c r="M93" s="473"/>
      <c r="N93" s="473"/>
      <c r="O93" s="472">
        <v>0</v>
      </c>
      <c r="P93" s="472"/>
    </row>
    <row r="94" spans="2:16" ht="8.25" customHeight="1" x14ac:dyDescent="0.25">
      <c r="D94" s="487"/>
      <c r="E94" s="487"/>
      <c r="F94" s="487"/>
      <c r="G94" s="487"/>
      <c r="K94" s="431"/>
      <c r="L94" s="431"/>
      <c r="M94" s="431"/>
      <c r="N94" s="431"/>
    </row>
    <row r="95" spans="2:16" ht="9" customHeight="1" x14ac:dyDescent="0.25">
      <c r="D95" s="487"/>
      <c r="E95" s="487"/>
      <c r="F95" s="487"/>
      <c r="G95" s="487"/>
      <c r="K95" s="431"/>
      <c r="L95" s="431"/>
      <c r="M95" s="431"/>
      <c r="N95" s="431"/>
    </row>
    <row r="96" spans="2:16" ht="3" customHeight="1" x14ac:dyDescent="0.25">
      <c r="K96" s="431"/>
      <c r="L96" s="431"/>
      <c r="M96" s="431"/>
      <c r="N96" s="431"/>
    </row>
    <row r="97" spans="2:16" ht="10.5" customHeight="1" x14ac:dyDescent="0.25">
      <c r="B97" s="470" t="s">
        <v>1308</v>
      </c>
      <c r="C97" s="470"/>
      <c r="D97" s="487" t="s">
        <v>1309</v>
      </c>
      <c r="E97" s="487"/>
      <c r="F97" s="487"/>
      <c r="G97" s="487"/>
      <c r="H97" s="108" t="s">
        <v>443</v>
      </c>
      <c r="I97" s="472">
        <v>1</v>
      </c>
      <c r="J97" s="472"/>
      <c r="K97" s="473">
        <v>0</v>
      </c>
      <c r="L97" s="473"/>
      <c r="M97" s="473"/>
      <c r="N97" s="473"/>
      <c r="O97" s="472">
        <v>0</v>
      </c>
      <c r="P97" s="472"/>
    </row>
    <row r="98" spans="2:16" ht="8.25" customHeight="1" x14ac:dyDescent="0.25">
      <c r="D98" s="487"/>
      <c r="E98" s="487"/>
      <c r="F98" s="487"/>
      <c r="G98" s="487"/>
      <c r="K98" s="431"/>
      <c r="L98" s="431"/>
      <c r="M98" s="431"/>
      <c r="N98" s="431"/>
    </row>
    <row r="99" spans="2:16" ht="3" customHeight="1" x14ac:dyDescent="0.25">
      <c r="K99" s="431"/>
      <c r="L99" s="431"/>
      <c r="M99" s="431"/>
      <c r="N99" s="431"/>
    </row>
    <row r="100" spans="2:16" ht="10.5" customHeight="1" x14ac:dyDescent="0.25">
      <c r="B100" s="470" t="s">
        <v>1310</v>
      </c>
      <c r="C100" s="470"/>
      <c r="D100" s="487" t="s">
        <v>1311</v>
      </c>
      <c r="E100" s="487"/>
      <c r="F100" s="487"/>
      <c r="G100" s="487"/>
      <c r="H100" s="108" t="s">
        <v>443</v>
      </c>
      <c r="I100" s="472">
        <v>1</v>
      </c>
      <c r="J100" s="472"/>
      <c r="K100" s="473">
        <v>0</v>
      </c>
      <c r="L100" s="473"/>
      <c r="M100" s="473"/>
      <c r="N100" s="473"/>
      <c r="O100" s="472">
        <v>0</v>
      </c>
      <c r="P100" s="472"/>
    </row>
    <row r="101" spans="2:16" ht="8.25" customHeight="1" x14ac:dyDescent="0.25">
      <c r="D101" s="487"/>
      <c r="E101" s="487"/>
      <c r="F101" s="487"/>
      <c r="G101" s="487"/>
      <c r="K101" s="431"/>
      <c r="L101" s="431"/>
      <c r="M101" s="431"/>
      <c r="N101" s="431"/>
    </row>
    <row r="102" spans="2:16" ht="3" customHeight="1" x14ac:dyDescent="0.25">
      <c r="K102" s="431"/>
      <c r="L102" s="431"/>
      <c r="M102" s="431"/>
      <c r="N102" s="431"/>
    </row>
    <row r="103" spans="2:16" ht="10.5" customHeight="1" x14ac:dyDescent="0.25">
      <c r="B103" s="488" t="s">
        <v>1312</v>
      </c>
      <c r="C103" s="488"/>
      <c r="D103" s="489" t="s">
        <v>1313</v>
      </c>
      <c r="E103" s="489"/>
      <c r="F103" s="489"/>
      <c r="G103" s="489"/>
      <c r="K103" s="431"/>
      <c r="L103" s="431"/>
      <c r="M103" s="431"/>
      <c r="N103" s="431"/>
      <c r="O103" s="490">
        <v>17110.5</v>
      </c>
      <c r="P103" s="490"/>
    </row>
    <row r="104" spans="2:16" ht="3" customHeight="1" x14ac:dyDescent="0.25">
      <c r="K104" s="431"/>
      <c r="L104" s="431"/>
      <c r="M104" s="431"/>
      <c r="N104" s="431"/>
    </row>
    <row r="105" spans="2:16" ht="10.5" customHeight="1" x14ac:dyDescent="0.25">
      <c r="B105" s="470" t="s">
        <v>1314</v>
      </c>
      <c r="C105" s="470"/>
      <c r="D105" s="471" t="s">
        <v>1315</v>
      </c>
      <c r="E105" s="471"/>
      <c r="F105" s="471"/>
      <c r="G105" s="471"/>
      <c r="H105" s="108" t="s">
        <v>55</v>
      </c>
      <c r="I105" s="472">
        <v>10</v>
      </c>
      <c r="J105" s="472"/>
      <c r="K105" s="473">
        <v>0</v>
      </c>
      <c r="L105" s="473"/>
      <c r="M105" s="473"/>
      <c r="N105" s="473"/>
      <c r="O105" s="472">
        <v>0</v>
      </c>
      <c r="P105" s="472"/>
    </row>
    <row r="106" spans="2:16" ht="3" customHeight="1" x14ac:dyDescent="0.25">
      <c r="K106" s="431"/>
      <c r="L106" s="431"/>
      <c r="M106" s="431"/>
      <c r="N106" s="431"/>
    </row>
    <row r="107" spans="2:16" ht="10.5" customHeight="1" x14ac:dyDescent="0.25">
      <c r="B107" s="474" t="s">
        <v>1316</v>
      </c>
      <c r="C107" s="474"/>
      <c r="D107" s="475" t="s">
        <v>48</v>
      </c>
      <c r="E107" s="475"/>
      <c r="F107" s="475"/>
      <c r="G107" s="475"/>
      <c r="K107" s="431"/>
      <c r="L107" s="431"/>
      <c r="M107" s="431"/>
      <c r="N107" s="431"/>
      <c r="O107" s="476">
        <v>0</v>
      </c>
      <c r="P107" s="476"/>
    </row>
    <row r="108" spans="2:16" ht="3" customHeight="1" x14ac:dyDescent="0.25">
      <c r="K108" s="431"/>
      <c r="L108" s="431"/>
      <c r="M108" s="431"/>
      <c r="N108" s="431"/>
    </row>
    <row r="109" spans="2:16" ht="10.5" customHeight="1" x14ac:dyDescent="0.25">
      <c r="B109" s="488" t="s">
        <v>1317</v>
      </c>
      <c r="C109" s="488"/>
      <c r="D109" s="489" t="s">
        <v>673</v>
      </c>
      <c r="E109" s="489"/>
      <c r="F109" s="489"/>
      <c r="G109" s="489"/>
      <c r="K109" s="431"/>
      <c r="L109" s="431"/>
      <c r="M109" s="431"/>
      <c r="N109" s="431"/>
      <c r="O109" s="490">
        <v>8517.77</v>
      </c>
      <c r="P109" s="490"/>
    </row>
    <row r="110" spans="2:16" ht="3" customHeight="1" x14ac:dyDescent="0.25">
      <c r="K110" s="431"/>
      <c r="L110" s="431"/>
      <c r="M110" s="431"/>
      <c r="N110" s="431"/>
    </row>
    <row r="111" spans="2:16" ht="10.5" customHeight="1" x14ac:dyDescent="0.25">
      <c r="B111" s="470" t="s">
        <v>1318</v>
      </c>
      <c r="C111" s="470"/>
      <c r="D111" s="471" t="s">
        <v>1319</v>
      </c>
      <c r="E111" s="471"/>
      <c r="F111" s="471"/>
      <c r="G111" s="471"/>
      <c r="H111" s="108" t="s">
        <v>226</v>
      </c>
      <c r="I111" s="472">
        <v>400.19</v>
      </c>
      <c r="J111" s="472"/>
      <c r="K111" s="473">
        <v>0</v>
      </c>
      <c r="L111" s="473"/>
      <c r="M111" s="473"/>
      <c r="N111" s="473"/>
      <c r="O111" s="472">
        <v>0</v>
      </c>
      <c r="P111" s="472"/>
    </row>
    <row r="112" spans="2:16" ht="3" customHeight="1" x14ac:dyDescent="0.25">
      <c r="K112" s="431"/>
      <c r="L112" s="431"/>
      <c r="M112" s="431"/>
      <c r="N112" s="431"/>
    </row>
    <row r="113" spans="2:16" ht="10.5" customHeight="1" x14ac:dyDescent="0.25">
      <c r="B113" s="470" t="s">
        <v>1320</v>
      </c>
      <c r="C113" s="470"/>
      <c r="D113" s="471" t="s">
        <v>1321</v>
      </c>
      <c r="E113" s="471"/>
      <c r="F113" s="471"/>
      <c r="G113" s="471"/>
      <c r="H113" s="108" t="s">
        <v>55</v>
      </c>
      <c r="I113" s="472">
        <v>1</v>
      </c>
      <c r="J113" s="472"/>
      <c r="K113" s="473">
        <v>0</v>
      </c>
      <c r="L113" s="473"/>
      <c r="M113" s="473"/>
      <c r="N113" s="473"/>
      <c r="O113" s="472">
        <v>0</v>
      </c>
      <c r="P113" s="472"/>
    </row>
    <row r="114" spans="2:16" ht="3" customHeight="1" x14ac:dyDescent="0.25">
      <c r="K114" s="431"/>
      <c r="L114" s="431"/>
      <c r="M114" s="431"/>
      <c r="N114" s="431"/>
    </row>
    <row r="115" spans="2:16" ht="10.5" customHeight="1" x14ac:dyDescent="0.25">
      <c r="B115" s="470" t="s">
        <v>1322</v>
      </c>
      <c r="C115" s="470"/>
      <c r="D115" s="471" t="s">
        <v>1323</v>
      </c>
      <c r="E115" s="471"/>
      <c r="F115" s="471"/>
      <c r="G115" s="471"/>
      <c r="H115" s="108" t="s">
        <v>55</v>
      </c>
      <c r="I115" s="472">
        <v>1</v>
      </c>
      <c r="J115" s="472"/>
      <c r="K115" s="473">
        <v>0</v>
      </c>
      <c r="L115" s="473"/>
      <c r="M115" s="473"/>
      <c r="N115" s="473"/>
      <c r="O115" s="472">
        <v>0</v>
      </c>
      <c r="P115" s="472"/>
    </row>
    <row r="116" spans="2:16" ht="3" customHeight="1" x14ac:dyDescent="0.25">
      <c r="K116" s="431"/>
      <c r="L116" s="431"/>
      <c r="M116" s="431"/>
      <c r="N116" s="431"/>
    </row>
    <row r="117" spans="2:16" ht="10.5" customHeight="1" x14ac:dyDescent="0.25">
      <c r="B117" s="470" t="s">
        <v>1324</v>
      </c>
      <c r="C117" s="470"/>
      <c r="D117" s="471" t="s">
        <v>1325</v>
      </c>
      <c r="E117" s="471"/>
      <c r="F117" s="471"/>
      <c r="G117" s="471"/>
      <c r="H117" s="108" t="s">
        <v>55</v>
      </c>
      <c r="I117" s="472">
        <v>1</v>
      </c>
      <c r="J117" s="472"/>
      <c r="K117" s="473">
        <v>0</v>
      </c>
      <c r="L117" s="473"/>
      <c r="M117" s="473"/>
      <c r="N117" s="473"/>
      <c r="O117" s="472">
        <v>0</v>
      </c>
      <c r="P117" s="472"/>
    </row>
    <row r="118" spans="2:16" ht="3" customHeight="1" x14ac:dyDescent="0.25">
      <c r="K118" s="431"/>
      <c r="L118" s="431"/>
      <c r="M118" s="431"/>
      <c r="N118" s="431"/>
    </row>
    <row r="119" spans="2:16" ht="10.5" customHeight="1" x14ac:dyDescent="0.25">
      <c r="B119" s="488" t="s">
        <v>1326</v>
      </c>
      <c r="C119" s="488"/>
      <c r="D119" s="489" t="s">
        <v>1327</v>
      </c>
      <c r="E119" s="489"/>
      <c r="F119" s="489"/>
      <c r="G119" s="489"/>
      <c r="K119" s="431"/>
      <c r="L119" s="431"/>
      <c r="M119" s="431"/>
      <c r="N119" s="431"/>
      <c r="O119" s="490">
        <v>28053.11</v>
      </c>
      <c r="P119" s="490"/>
    </row>
    <row r="120" spans="2:16" ht="10.5" customHeight="1" x14ac:dyDescent="0.25">
      <c r="B120" s="467" t="s">
        <v>1328</v>
      </c>
      <c r="C120" s="467"/>
      <c r="D120" s="468" t="s">
        <v>1329</v>
      </c>
      <c r="E120" s="468"/>
      <c r="F120" s="468"/>
      <c r="G120" s="468"/>
      <c r="K120" s="431"/>
      <c r="L120" s="431"/>
      <c r="M120" s="431"/>
      <c r="N120" s="431"/>
      <c r="O120" s="469">
        <v>0</v>
      </c>
      <c r="P120" s="469"/>
    </row>
    <row r="121" spans="2:16" ht="3" customHeight="1" x14ac:dyDescent="0.25">
      <c r="K121" s="431"/>
      <c r="L121" s="431"/>
      <c r="M121" s="431"/>
      <c r="N121" s="431"/>
    </row>
    <row r="122" spans="2:16" ht="10.5" customHeight="1" x14ac:dyDescent="0.25">
      <c r="B122" s="484" t="s">
        <v>1330</v>
      </c>
      <c r="C122" s="484"/>
      <c r="D122" s="485" t="s">
        <v>673</v>
      </c>
      <c r="E122" s="485"/>
      <c r="F122" s="485"/>
      <c r="G122" s="485"/>
      <c r="K122" s="431"/>
      <c r="L122" s="431"/>
      <c r="M122" s="431"/>
      <c r="N122" s="431"/>
      <c r="O122" s="486">
        <v>0</v>
      </c>
      <c r="P122" s="486"/>
    </row>
    <row r="123" spans="2:16" ht="3" customHeight="1" x14ac:dyDescent="0.25">
      <c r="K123" s="431"/>
      <c r="L123" s="431"/>
      <c r="M123" s="431"/>
      <c r="N123" s="431"/>
    </row>
    <row r="124" spans="2:16" ht="10.5" customHeight="1" x14ac:dyDescent="0.25">
      <c r="B124" s="470" t="s">
        <v>1331</v>
      </c>
      <c r="C124" s="470"/>
      <c r="D124" s="471" t="s">
        <v>1332</v>
      </c>
      <c r="E124" s="471"/>
      <c r="F124" s="471"/>
      <c r="G124" s="471"/>
      <c r="H124" s="108" t="s">
        <v>226</v>
      </c>
      <c r="I124" s="472">
        <v>74.210000000000008</v>
      </c>
      <c r="J124" s="472"/>
      <c r="K124" s="473">
        <v>0</v>
      </c>
      <c r="L124" s="473"/>
      <c r="M124" s="473"/>
      <c r="N124" s="473"/>
      <c r="O124" s="472">
        <v>0</v>
      </c>
      <c r="P124" s="472"/>
    </row>
    <row r="125" spans="2:16" ht="3" customHeight="1" x14ac:dyDescent="0.25">
      <c r="K125" s="431"/>
      <c r="L125" s="431"/>
      <c r="M125" s="431"/>
      <c r="N125" s="431"/>
    </row>
    <row r="126" spans="2:16" ht="10.5" customHeight="1" x14ac:dyDescent="0.25">
      <c r="B126" s="470" t="s">
        <v>1333</v>
      </c>
      <c r="C126" s="470"/>
      <c r="D126" s="471" t="s">
        <v>1334</v>
      </c>
      <c r="E126" s="471"/>
      <c r="F126" s="471"/>
      <c r="G126" s="471"/>
      <c r="H126" s="108" t="s">
        <v>280</v>
      </c>
      <c r="I126" s="472">
        <v>2.4900000000000002</v>
      </c>
      <c r="J126" s="472"/>
      <c r="K126" s="473">
        <v>0</v>
      </c>
      <c r="L126" s="473"/>
      <c r="M126" s="473"/>
      <c r="N126" s="473"/>
      <c r="O126" s="472">
        <v>0</v>
      </c>
      <c r="P126" s="472"/>
    </row>
    <row r="127" spans="2:16" ht="3" customHeight="1" x14ac:dyDescent="0.25">
      <c r="K127" s="431"/>
      <c r="L127" s="431"/>
      <c r="M127" s="431"/>
      <c r="N127" s="431"/>
    </row>
    <row r="128" spans="2:16" ht="10.5" customHeight="1" x14ac:dyDescent="0.25">
      <c r="B128" s="470" t="s">
        <v>1335</v>
      </c>
      <c r="C128" s="470"/>
      <c r="D128" s="471" t="s">
        <v>1336</v>
      </c>
      <c r="E128" s="471"/>
      <c r="F128" s="471"/>
      <c r="G128" s="471"/>
      <c r="H128" s="108" t="s">
        <v>280</v>
      </c>
      <c r="I128" s="472">
        <v>13.620000000000001</v>
      </c>
      <c r="J128" s="472"/>
      <c r="K128" s="473">
        <v>0</v>
      </c>
      <c r="L128" s="473"/>
      <c r="M128" s="473"/>
      <c r="N128" s="473"/>
      <c r="O128" s="472">
        <v>0</v>
      </c>
      <c r="P128" s="472"/>
    </row>
    <row r="129" spans="2:16" ht="3" customHeight="1" x14ac:dyDescent="0.25">
      <c r="K129" s="431"/>
      <c r="L129" s="431"/>
      <c r="M129" s="431"/>
      <c r="N129" s="431"/>
    </row>
    <row r="130" spans="2:16" ht="10.5" customHeight="1" x14ac:dyDescent="0.25">
      <c r="B130" s="470" t="s">
        <v>1337</v>
      </c>
      <c r="C130" s="470"/>
      <c r="D130" s="487" t="s">
        <v>1338</v>
      </c>
      <c r="E130" s="487"/>
      <c r="F130" s="487"/>
      <c r="G130" s="487"/>
      <c r="H130" s="108" t="s">
        <v>280</v>
      </c>
      <c r="I130" s="472">
        <v>13.620000000000001</v>
      </c>
      <c r="J130" s="472"/>
      <c r="K130" s="473">
        <v>0</v>
      </c>
      <c r="L130" s="473"/>
      <c r="M130" s="473"/>
      <c r="N130" s="473"/>
      <c r="O130" s="472">
        <v>0</v>
      </c>
      <c r="P130" s="472"/>
    </row>
    <row r="131" spans="2:16" ht="8.25" customHeight="1" x14ac:dyDescent="0.25">
      <c r="D131" s="487"/>
      <c r="E131" s="487"/>
      <c r="F131" s="487"/>
      <c r="G131" s="487"/>
      <c r="K131" s="431"/>
      <c r="L131" s="431"/>
      <c r="M131" s="431"/>
      <c r="N131" s="431"/>
    </row>
    <row r="132" spans="2:16" ht="3" customHeight="1" x14ac:dyDescent="0.25">
      <c r="K132" s="431"/>
      <c r="L132" s="431"/>
      <c r="M132" s="431"/>
      <c r="N132" s="431"/>
    </row>
    <row r="133" spans="2:16" ht="10.5" customHeight="1" x14ac:dyDescent="0.25">
      <c r="B133" s="484" t="s">
        <v>1339</v>
      </c>
      <c r="C133" s="484"/>
      <c r="D133" s="485" t="s">
        <v>1340</v>
      </c>
      <c r="E133" s="485"/>
      <c r="F133" s="485"/>
      <c r="G133" s="485"/>
      <c r="K133" s="431"/>
      <c r="L133" s="431"/>
      <c r="M133" s="431"/>
      <c r="N133" s="431"/>
      <c r="O133" s="486">
        <v>0</v>
      </c>
      <c r="P133" s="486"/>
    </row>
    <row r="134" spans="2:16" ht="3" customHeight="1" x14ac:dyDescent="0.25">
      <c r="K134" s="431"/>
      <c r="L134" s="431"/>
      <c r="M134" s="431"/>
      <c r="N134" s="431"/>
    </row>
    <row r="135" spans="2:16" ht="10.5" customHeight="1" x14ac:dyDescent="0.25">
      <c r="B135" s="470" t="s">
        <v>1341</v>
      </c>
      <c r="C135" s="470"/>
      <c r="D135" s="471" t="s">
        <v>1342</v>
      </c>
      <c r="E135" s="471"/>
      <c r="F135" s="471"/>
      <c r="G135" s="471"/>
      <c r="H135" s="108" t="s">
        <v>280</v>
      </c>
      <c r="I135" s="472">
        <v>9.870000000000001</v>
      </c>
      <c r="J135" s="472"/>
      <c r="K135" s="473">
        <v>0</v>
      </c>
      <c r="L135" s="473"/>
      <c r="M135" s="473"/>
      <c r="N135" s="473"/>
      <c r="O135" s="472">
        <v>0</v>
      </c>
      <c r="P135" s="472"/>
    </row>
    <row r="136" spans="2:16" ht="3" customHeight="1" x14ac:dyDescent="0.25">
      <c r="K136" s="431"/>
      <c r="L136" s="431"/>
      <c r="M136" s="431"/>
      <c r="N136" s="431"/>
    </row>
    <row r="137" spans="2:16" ht="10.5" customHeight="1" x14ac:dyDescent="0.25">
      <c r="B137" s="470" t="s">
        <v>1343</v>
      </c>
      <c r="C137" s="470"/>
      <c r="D137" s="471" t="s">
        <v>1344</v>
      </c>
      <c r="E137" s="471"/>
      <c r="F137" s="471"/>
      <c r="G137" s="471"/>
      <c r="H137" s="108" t="s">
        <v>280</v>
      </c>
      <c r="I137" s="472">
        <v>81.12</v>
      </c>
      <c r="J137" s="472"/>
      <c r="K137" s="473">
        <v>0</v>
      </c>
      <c r="L137" s="473"/>
      <c r="M137" s="473"/>
      <c r="N137" s="473"/>
      <c r="O137" s="472">
        <v>0</v>
      </c>
      <c r="P137" s="472"/>
    </row>
    <row r="138" spans="2:16" ht="3" customHeight="1" x14ac:dyDescent="0.25">
      <c r="K138" s="431"/>
      <c r="L138" s="431"/>
      <c r="M138" s="431"/>
      <c r="N138" s="431"/>
    </row>
    <row r="139" spans="2:16" ht="10.5" customHeight="1" x14ac:dyDescent="0.25">
      <c r="B139" s="470" t="s">
        <v>1345</v>
      </c>
      <c r="C139" s="470"/>
      <c r="D139" s="471" t="s">
        <v>1346</v>
      </c>
      <c r="E139" s="471"/>
      <c r="F139" s="471"/>
      <c r="G139" s="471"/>
      <c r="H139" s="108" t="s">
        <v>226</v>
      </c>
      <c r="I139" s="472">
        <v>4.1399999999999997</v>
      </c>
      <c r="J139" s="472"/>
      <c r="K139" s="473">
        <v>0</v>
      </c>
      <c r="L139" s="473"/>
      <c r="M139" s="473"/>
      <c r="N139" s="473"/>
      <c r="O139" s="472">
        <v>0</v>
      </c>
      <c r="P139" s="472"/>
    </row>
    <row r="140" spans="2:16" ht="3" customHeight="1" x14ac:dyDescent="0.25">
      <c r="K140" s="431"/>
      <c r="L140" s="431"/>
      <c r="M140" s="431"/>
      <c r="N140" s="431"/>
    </row>
    <row r="141" spans="2:16" ht="10.5" customHeight="1" x14ac:dyDescent="0.25">
      <c r="B141" s="470" t="s">
        <v>1347</v>
      </c>
      <c r="C141" s="470"/>
      <c r="D141" s="471" t="s">
        <v>1348</v>
      </c>
      <c r="E141" s="471"/>
      <c r="F141" s="471"/>
      <c r="G141" s="471"/>
      <c r="H141" s="108" t="s">
        <v>280</v>
      </c>
      <c r="I141" s="472">
        <v>0.82000000000000006</v>
      </c>
      <c r="J141" s="472"/>
      <c r="K141" s="473">
        <v>0</v>
      </c>
      <c r="L141" s="473"/>
      <c r="M141" s="473"/>
      <c r="N141" s="473"/>
      <c r="O141" s="472">
        <v>0</v>
      </c>
      <c r="P141" s="472"/>
    </row>
    <row r="142" spans="2:16" ht="3" customHeight="1" x14ac:dyDescent="0.25">
      <c r="K142" s="431"/>
      <c r="L142" s="431"/>
      <c r="M142" s="431"/>
      <c r="N142" s="431"/>
    </row>
    <row r="143" spans="2:16" ht="10.5" customHeight="1" x14ac:dyDescent="0.25">
      <c r="B143" s="470" t="s">
        <v>1349</v>
      </c>
      <c r="C143" s="470"/>
      <c r="D143" s="471" t="s">
        <v>1350</v>
      </c>
      <c r="E143" s="471"/>
      <c r="F143" s="471"/>
      <c r="G143" s="471"/>
      <c r="H143" s="108" t="s">
        <v>280</v>
      </c>
      <c r="I143" s="472">
        <v>27.78</v>
      </c>
      <c r="J143" s="472"/>
      <c r="K143" s="473">
        <v>0</v>
      </c>
      <c r="L143" s="473"/>
      <c r="M143" s="473"/>
      <c r="N143" s="473"/>
      <c r="O143" s="472">
        <v>0</v>
      </c>
      <c r="P143" s="472"/>
    </row>
    <row r="144" spans="2:16" ht="3" customHeight="1" x14ac:dyDescent="0.25">
      <c r="K144" s="431"/>
      <c r="L144" s="431"/>
      <c r="M144" s="431"/>
      <c r="N144" s="431"/>
    </row>
    <row r="145" spans="2:16" ht="10.5" customHeight="1" x14ac:dyDescent="0.25">
      <c r="B145" s="484" t="s">
        <v>1351</v>
      </c>
      <c r="C145" s="484"/>
      <c r="D145" s="485" t="s">
        <v>1352</v>
      </c>
      <c r="E145" s="485"/>
      <c r="F145" s="485"/>
      <c r="G145" s="485"/>
      <c r="K145" s="431"/>
      <c r="L145" s="431"/>
      <c r="M145" s="431"/>
      <c r="N145" s="431"/>
      <c r="O145" s="486">
        <v>0</v>
      </c>
      <c r="P145" s="486"/>
    </row>
    <row r="146" spans="2:16" ht="3" customHeight="1" x14ac:dyDescent="0.25">
      <c r="K146" s="431"/>
      <c r="L146" s="431"/>
      <c r="M146" s="431"/>
      <c r="N146" s="431"/>
    </row>
    <row r="147" spans="2:16" ht="10.5" customHeight="1" x14ac:dyDescent="0.25">
      <c r="B147" s="470" t="s">
        <v>1353</v>
      </c>
      <c r="C147" s="470"/>
      <c r="D147" s="471" t="s">
        <v>1354</v>
      </c>
      <c r="E147" s="471"/>
      <c r="F147" s="471"/>
      <c r="G147" s="471"/>
      <c r="H147" s="108" t="s">
        <v>226</v>
      </c>
      <c r="I147" s="472">
        <v>7.5200000000000005</v>
      </c>
      <c r="J147" s="472"/>
      <c r="K147" s="473">
        <v>0</v>
      </c>
      <c r="L147" s="473"/>
      <c r="M147" s="473"/>
      <c r="N147" s="473"/>
      <c r="O147" s="472">
        <v>0</v>
      </c>
      <c r="P147" s="472"/>
    </row>
    <row r="148" spans="2:16" ht="3" customHeight="1" x14ac:dyDescent="0.25">
      <c r="K148" s="431"/>
      <c r="L148" s="431"/>
      <c r="M148" s="431"/>
      <c r="N148" s="431">
        <v>0</v>
      </c>
    </row>
    <row r="149" spans="2:16" ht="10.5" customHeight="1" x14ac:dyDescent="0.25">
      <c r="B149" s="470" t="s">
        <v>1355</v>
      </c>
      <c r="C149" s="470"/>
      <c r="D149" s="471" t="s">
        <v>1356</v>
      </c>
      <c r="E149" s="471"/>
      <c r="F149" s="471"/>
      <c r="G149" s="471"/>
      <c r="H149" s="108" t="s">
        <v>211</v>
      </c>
      <c r="I149" s="472">
        <v>16</v>
      </c>
      <c r="J149" s="472"/>
      <c r="K149" s="473">
        <v>0</v>
      </c>
      <c r="L149" s="473"/>
      <c r="M149" s="473"/>
      <c r="N149" s="473"/>
      <c r="O149" s="472">
        <v>0</v>
      </c>
      <c r="P149" s="472"/>
    </row>
    <row r="150" spans="2:16" ht="3" customHeight="1" x14ac:dyDescent="0.25">
      <c r="K150" s="431"/>
      <c r="L150" s="431"/>
      <c r="M150" s="431"/>
      <c r="N150" s="431"/>
    </row>
    <row r="151" spans="2:16" ht="10.5" customHeight="1" x14ac:dyDescent="0.25">
      <c r="B151" s="470" t="s">
        <v>1357</v>
      </c>
      <c r="C151" s="470"/>
      <c r="D151" s="471" t="s">
        <v>1358</v>
      </c>
      <c r="E151" s="471"/>
      <c r="F151" s="471"/>
      <c r="G151" s="471"/>
      <c r="H151" s="108" t="s">
        <v>211</v>
      </c>
      <c r="I151" s="472">
        <v>53.050000000000004</v>
      </c>
      <c r="J151" s="472"/>
      <c r="K151" s="473">
        <v>0</v>
      </c>
      <c r="L151" s="473"/>
      <c r="M151" s="473"/>
      <c r="N151" s="473"/>
      <c r="O151" s="472">
        <v>0</v>
      </c>
      <c r="P151" s="472"/>
    </row>
    <row r="152" spans="2:16" ht="3" customHeight="1" x14ac:dyDescent="0.25">
      <c r="K152" s="431"/>
      <c r="L152" s="431"/>
      <c r="M152" s="431"/>
      <c r="N152" s="431"/>
    </row>
    <row r="153" spans="2:16" ht="10.5" customHeight="1" x14ac:dyDescent="0.25">
      <c r="B153" s="484" t="s">
        <v>1359</v>
      </c>
      <c r="C153" s="484"/>
      <c r="D153" s="485" t="s">
        <v>1360</v>
      </c>
      <c r="E153" s="485"/>
      <c r="F153" s="485"/>
      <c r="G153" s="485"/>
      <c r="K153" s="431"/>
      <c r="L153" s="431"/>
      <c r="M153" s="431"/>
      <c r="N153" s="431"/>
      <c r="O153" s="486">
        <v>0</v>
      </c>
      <c r="P153" s="486"/>
    </row>
    <row r="154" spans="2:16" ht="3" customHeight="1" x14ac:dyDescent="0.25">
      <c r="K154" s="431"/>
      <c r="L154" s="431"/>
      <c r="M154" s="431"/>
      <c r="N154" s="431"/>
    </row>
    <row r="155" spans="2:16" ht="10.5" customHeight="1" x14ac:dyDescent="0.25">
      <c r="B155" s="470" t="s">
        <v>1361</v>
      </c>
      <c r="C155" s="470"/>
      <c r="D155" s="471" t="s">
        <v>1362</v>
      </c>
      <c r="E155" s="471"/>
      <c r="F155" s="471"/>
      <c r="G155" s="471"/>
      <c r="H155" s="108" t="s">
        <v>280</v>
      </c>
      <c r="I155" s="472">
        <v>6.53</v>
      </c>
      <c r="J155" s="472"/>
      <c r="K155" s="473">
        <v>0</v>
      </c>
      <c r="L155" s="473"/>
      <c r="M155" s="473"/>
      <c r="N155" s="473"/>
      <c r="O155" s="472">
        <v>0</v>
      </c>
      <c r="P155" s="472"/>
    </row>
    <row r="156" spans="2:16" ht="3" customHeight="1" x14ac:dyDescent="0.25">
      <c r="K156" s="431"/>
      <c r="L156" s="431"/>
      <c r="M156" s="431"/>
      <c r="N156" s="431"/>
    </row>
    <row r="157" spans="2:16" ht="10.5" customHeight="1" x14ac:dyDescent="0.25">
      <c r="B157" s="470" t="s">
        <v>1363</v>
      </c>
      <c r="C157" s="470"/>
      <c r="D157" s="471" t="s">
        <v>1364</v>
      </c>
      <c r="E157" s="471"/>
      <c r="F157" s="471"/>
      <c r="G157" s="471"/>
      <c r="H157" s="108" t="s">
        <v>226</v>
      </c>
      <c r="I157" s="472">
        <v>20.64</v>
      </c>
      <c r="J157" s="472"/>
      <c r="K157" s="473">
        <v>0</v>
      </c>
      <c r="L157" s="473"/>
      <c r="M157" s="473"/>
      <c r="N157" s="473"/>
      <c r="O157" s="472">
        <v>0</v>
      </c>
      <c r="P157" s="472"/>
    </row>
    <row r="158" spans="2:16" ht="3" customHeight="1" x14ac:dyDescent="0.25">
      <c r="K158" s="431"/>
      <c r="L158" s="431"/>
      <c r="M158" s="431"/>
      <c r="N158" s="431"/>
    </row>
    <row r="159" spans="2:16" ht="10.5" customHeight="1" x14ac:dyDescent="0.25">
      <c r="B159" s="470" t="s">
        <v>1365</v>
      </c>
      <c r="C159" s="470"/>
      <c r="D159" s="471" t="s">
        <v>1366</v>
      </c>
      <c r="E159" s="471"/>
      <c r="F159" s="471"/>
      <c r="G159" s="471"/>
      <c r="H159" s="108" t="s">
        <v>1367</v>
      </c>
      <c r="I159" s="472">
        <v>161.59</v>
      </c>
      <c r="J159" s="472"/>
      <c r="K159" s="473">
        <v>0</v>
      </c>
      <c r="L159" s="473"/>
      <c r="M159" s="473"/>
      <c r="N159" s="473"/>
      <c r="O159" s="472">
        <v>0</v>
      </c>
      <c r="P159" s="472"/>
    </row>
    <row r="160" spans="2:16" ht="3" customHeight="1" x14ac:dyDescent="0.25">
      <c r="K160" s="431"/>
      <c r="L160" s="431"/>
      <c r="M160" s="431"/>
      <c r="N160" s="431"/>
    </row>
    <row r="161" spans="2:16" ht="10.5" customHeight="1" x14ac:dyDescent="0.25">
      <c r="B161" s="470" t="s">
        <v>1368</v>
      </c>
      <c r="C161" s="470"/>
      <c r="D161" s="471" t="s">
        <v>1362</v>
      </c>
      <c r="E161" s="471"/>
      <c r="F161" s="471"/>
      <c r="G161" s="471"/>
      <c r="H161" s="108" t="s">
        <v>280</v>
      </c>
      <c r="I161" s="472">
        <v>1.83</v>
      </c>
      <c r="J161" s="472"/>
      <c r="K161" s="473">
        <v>0</v>
      </c>
      <c r="L161" s="473"/>
      <c r="M161" s="473"/>
      <c r="N161" s="473"/>
      <c r="O161" s="472">
        <v>0</v>
      </c>
      <c r="P161" s="472"/>
    </row>
    <row r="162" spans="2:16" ht="3" customHeight="1" x14ac:dyDescent="0.25">
      <c r="K162" s="431"/>
      <c r="L162" s="431"/>
      <c r="M162" s="431"/>
      <c r="N162" s="431"/>
    </row>
    <row r="163" spans="2:16" ht="10.5" customHeight="1" x14ac:dyDescent="0.25">
      <c r="B163" s="470" t="s">
        <v>1369</v>
      </c>
      <c r="C163" s="470"/>
      <c r="D163" s="471" t="s">
        <v>1370</v>
      </c>
      <c r="E163" s="471"/>
      <c r="F163" s="471"/>
      <c r="G163" s="471"/>
      <c r="H163" s="108" t="s">
        <v>226</v>
      </c>
      <c r="I163" s="472">
        <v>125.66</v>
      </c>
      <c r="J163" s="472"/>
      <c r="K163" s="473">
        <v>0</v>
      </c>
      <c r="L163" s="473"/>
      <c r="M163" s="473"/>
      <c r="N163" s="473"/>
      <c r="O163" s="472">
        <v>0</v>
      </c>
      <c r="P163" s="472"/>
    </row>
    <row r="164" spans="2:16" ht="3" customHeight="1" x14ac:dyDescent="0.25">
      <c r="K164" s="431"/>
      <c r="L164" s="431"/>
      <c r="M164" s="431"/>
      <c r="N164" s="431"/>
    </row>
    <row r="165" spans="2:16" ht="10.5" customHeight="1" x14ac:dyDescent="0.25">
      <c r="B165" s="470" t="s">
        <v>1371</v>
      </c>
      <c r="C165" s="470"/>
      <c r="D165" s="471" t="s">
        <v>1366</v>
      </c>
      <c r="E165" s="471"/>
      <c r="F165" s="471"/>
      <c r="G165" s="471"/>
      <c r="H165" s="108" t="s">
        <v>1367</v>
      </c>
      <c r="I165" s="472">
        <v>63.480000000000004</v>
      </c>
      <c r="J165" s="472"/>
      <c r="K165" s="473">
        <v>0</v>
      </c>
      <c r="L165" s="473"/>
      <c r="M165" s="473"/>
      <c r="N165" s="473"/>
      <c r="O165" s="472">
        <v>0</v>
      </c>
      <c r="P165" s="472"/>
    </row>
    <row r="166" spans="2:16" ht="3" customHeight="1" x14ac:dyDescent="0.25">
      <c r="K166" s="431"/>
      <c r="L166" s="431"/>
      <c r="M166" s="431"/>
      <c r="N166" s="431"/>
    </row>
    <row r="167" spans="2:16" ht="10.5" customHeight="1" x14ac:dyDescent="0.25">
      <c r="B167" s="467" t="s">
        <v>1372</v>
      </c>
      <c r="C167" s="467"/>
      <c r="D167" s="468" t="s">
        <v>1373</v>
      </c>
      <c r="E167" s="468"/>
      <c r="F167" s="468"/>
      <c r="G167" s="468"/>
      <c r="K167" s="431"/>
      <c r="L167" s="431"/>
      <c r="M167" s="431"/>
      <c r="N167" s="431"/>
      <c r="O167" s="469">
        <v>0</v>
      </c>
      <c r="P167" s="469"/>
    </row>
    <row r="168" spans="2:16" ht="3" customHeight="1" x14ac:dyDescent="0.25">
      <c r="K168" s="431"/>
      <c r="L168" s="431"/>
      <c r="M168" s="431"/>
      <c r="N168" s="431"/>
    </row>
    <row r="169" spans="2:16" ht="10.5" customHeight="1" x14ac:dyDescent="0.25">
      <c r="B169" s="484" t="s">
        <v>1374</v>
      </c>
      <c r="C169" s="484"/>
      <c r="D169" s="485" t="s">
        <v>1340</v>
      </c>
      <c r="E169" s="485"/>
      <c r="F169" s="485"/>
      <c r="G169" s="485"/>
      <c r="K169" s="431"/>
      <c r="L169" s="431"/>
      <c r="M169" s="431"/>
      <c r="N169" s="431"/>
      <c r="O169" s="486">
        <v>0</v>
      </c>
      <c r="P169" s="486"/>
    </row>
    <row r="170" spans="2:16" ht="3" customHeight="1" x14ac:dyDescent="0.25">
      <c r="K170" s="431"/>
      <c r="L170" s="431"/>
      <c r="M170" s="431"/>
      <c r="N170" s="431"/>
    </row>
    <row r="171" spans="2:16" ht="10.5" customHeight="1" x14ac:dyDescent="0.25">
      <c r="B171" s="470" t="s">
        <v>1375</v>
      </c>
      <c r="C171" s="470"/>
      <c r="D171" s="471" t="s">
        <v>1376</v>
      </c>
      <c r="E171" s="471"/>
      <c r="F171" s="471"/>
      <c r="G171" s="471"/>
      <c r="H171" s="108" t="s">
        <v>226</v>
      </c>
      <c r="I171" s="472">
        <v>2.2600000000000002</v>
      </c>
      <c r="J171" s="472"/>
      <c r="K171" s="473">
        <v>0</v>
      </c>
      <c r="L171" s="473"/>
      <c r="M171" s="473"/>
      <c r="N171" s="473"/>
      <c r="O171" s="472">
        <v>0</v>
      </c>
      <c r="P171" s="472"/>
    </row>
    <row r="172" spans="2:16" ht="3" customHeight="1" x14ac:dyDescent="0.25">
      <c r="K172" s="431"/>
      <c r="L172" s="431"/>
      <c r="M172" s="431"/>
      <c r="N172" s="431"/>
    </row>
    <row r="173" spans="2:16" ht="10.5" customHeight="1" x14ac:dyDescent="0.25">
      <c r="B173" s="470" t="s">
        <v>1377</v>
      </c>
      <c r="C173" s="470"/>
      <c r="D173" s="471" t="s">
        <v>1378</v>
      </c>
      <c r="E173" s="471"/>
      <c r="F173" s="471"/>
      <c r="G173" s="471"/>
      <c r="H173" s="108" t="s">
        <v>280</v>
      </c>
      <c r="I173" s="472">
        <v>3.38</v>
      </c>
      <c r="J173" s="472"/>
      <c r="K173" s="473">
        <v>0</v>
      </c>
      <c r="L173" s="473"/>
      <c r="M173" s="473"/>
      <c r="N173" s="473"/>
      <c r="O173" s="472">
        <v>0</v>
      </c>
      <c r="P173" s="472"/>
    </row>
    <row r="174" spans="2:16" ht="3" customHeight="1" x14ac:dyDescent="0.25">
      <c r="K174" s="431"/>
      <c r="L174" s="431"/>
      <c r="M174" s="431"/>
      <c r="N174" s="431"/>
    </row>
    <row r="175" spans="2:16" ht="10.5" customHeight="1" x14ac:dyDescent="0.25">
      <c r="B175" s="470" t="s">
        <v>1379</v>
      </c>
      <c r="C175" s="470"/>
      <c r="D175" s="471" t="s">
        <v>1344</v>
      </c>
      <c r="E175" s="471"/>
      <c r="F175" s="471"/>
      <c r="G175" s="471"/>
      <c r="H175" s="108" t="s">
        <v>226</v>
      </c>
      <c r="I175" s="472">
        <v>2.2600000000000002</v>
      </c>
      <c r="J175" s="472"/>
      <c r="K175" s="473">
        <v>0</v>
      </c>
      <c r="L175" s="473"/>
      <c r="M175" s="473"/>
      <c r="N175" s="473"/>
      <c r="O175" s="472">
        <v>0</v>
      </c>
      <c r="P175" s="472"/>
    </row>
    <row r="176" spans="2:16" ht="3" customHeight="1" x14ac:dyDescent="0.25">
      <c r="K176" s="431"/>
      <c r="L176" s="431"/>
      <c r="M176" s="431"/>
      <c r="N176" s="431"/>
    </row>
    <row r="177" spans="2:16" ht="10.5" customHeight="1" x14ac:dyDescent="0.25">
      <c r="B177" s="470" t="s">
        <v>1380</v>
      </c>
      <c r="C177" s="470"/>
      <c r="D177" s="471" t="s">
        <v>1336</v>
      </c>
      <c r="E177" s="471"/>
      <c r="F177" s="471"/>
      <c r="G177" s="471"/>
      <c r="H177" s="108" t="s">
        <v>280</v>
      </c>
      <c r="I177" s="472">
        <v>0.23</v>
      </c>
      <c r="J177" s="472"/>
      <c r="K177" s="473">
        <v>0</v>
      </c>
      <c r="L177" s="473"/>
      <c r="M177" s="473"/>
      <c r="N177" s="473"/>
      <c r="O177" s="472">
        <v>0</v>
      </c>
      <c r="P177" s="472"/>
    </row>
    <row r="178" spans="2:16" ht="3" customHeight="1" x14ac:dyDescent="0.25">
      <c r="K178" s="431"/>
      <c r="L178" s="431"/>
      <c r="M178" s="431"/>
      <c r="N178" s="431"/>
    </row>
    <row r="179" spans="2:16" ht="10.5" customHeight="1" x14ac:dyDescent="0.25">
      <c r="B179" s="470" t="s">
        <v>1381</v>
      </c>
      <c r="C179" s="470"/>
      <c r="D179" s="471" t="s">
        <v>1350</v>
      </c>
      <c r="E179" s="471"/>
      <c r="F179" s="471"/>
      <c r="G179" s="471"/>
      <c r="H179" s="108" t="s">
        <v>280</v>
      </c>
      <c r="I179" s="472">
        <v>3.38</v>
      </c>
      <c r="J179" s="472"/>
      <c r="K179" s="473">
        <v>0</v>
      </c>
      <c r="L179" s="473"/>
      <c r="M179" s="473"/>
      <c r="N179" s="473"/>
      <c r="O179" s="472">
        <v>0</v>
      </c>
      <c r="P179" s="472"/>
    </row>
    <row r="180" spans="2:16" ht="3" customHeight="1" x14ac:dyDescent="0.25">
      <c r="K180" s="431"/>
      <c r="L180" s="431"/>
      <c r="M180" s="431"/>
      <c r="N180" s="431"/>
    </row>
    <row r="181" spans="2:16" ht="10.5" customHeight="1" x14ac:dyDescent="0.25">
      <c r="B181" s="484" t="s">
        <v>1382</v>
      </c>
      <c r="C181" s="484"/>
      <c r="D181" s="485" t="s">
        <v>1383</v>
      </c>
      <c r="E181" s="485"/>
      <c r="F181" s="485"/>
      <c r="G181" s="485"/>
      <c r="K181" s="431"/>
      <c r="L181" s="431"/>
      <c r="M181" s="431"/>
      <c r="N181" s="431"/>
      <c r="O181" s="486">
        <v>0</v>
      </c>
      <c r="P181" s="486"/>
    </row>
    <row r="182" spans="2:16" ht="3" customHeight="1" x14ac:dyDescent="0.25">
      <c r="K182" s="431"/>
      <c r="L182" s="431"/>
      <c r="M182" s="431"/>
      <c r="N182" s="431"/>
    </row>
    <row r="183" spans="2:16" ht="10.5" customHeight="1" x14ac:dyDescent="0.25">
      <c r="B183" s="470" t="s">
        <v>1384</v>
      </c>
      <c r="C183" s="470"/>
      <c r="D183" s="471" t="s">
        <v>1385</v>
      </c>
      <c r="E183" s="471"/>
      <c r="F183" s="471"/>
      <c r="G183" s="471"/>
      <c r="H183" s="108" t="s">
        <v>280</v>
      </c>
      <c r="I183" s="472">
        <v>2.2600000000000002</v>
      </c>
      <c r="J183" s="472"/>
      <c r="K183" s="473">
        <v>0</v>
      </c>
      <c r="L183" s="473"/>
      <c r="M183" s="473"/>
      <c r="N183" s="473"/>
      <c r="O183" s="472">
        <v>0</v>
      </c>
      <c r="P183" s="472"/>
    </row>
    <row r="184" spans="2:16" ht="3" customHeight="1" x14ac:dyDescent="0.25">
      <c r="K184" s="431"/>
      <c r="L184" s="431"/>
      <c r="M184" s="431"/>
      <c r="N184" s="431"/>
    </row>
    <row r="185" spans="2:16" ht="10.5" customHeight="1" x14ac:dyDescent="0.25">
      <c r="B185" s="484" t="s">
        <v>1386</v>
      </c>
      <c r="C185" s="484"/>
      <c r="D185" s="485" t="s">
        <v>1387</v>
      </c>
      <c r="E185" s="485"/>
      <c r="F185" s="485"/>
      <c r="G185" s="485"/>
      <c r="K185" s="431"/>
      <c r="L185" s="431"/>
      <c r="M185" s="431"/>
      <c r="N185" s="431"/>
      <c r="O185" s="486">
        <v>0</v>
      </c>
      <c r="P185" s="486"/>
    </row>
    <row r="186" spans="2:16" ht="3" customHeight="1" x14ac:dyDescent="0.25">
      <c r="K186" s="431"/>
      <c r="L186" s="431"/>
      <c r="M186" s="431"/>
      <c r="N186" s="431"/>
    </row>
    <row r="187" spans="2:16" ht="10.5" customHeight="1" x14ac:dyDescent="0.25">
      <c r="B187" s="470" t="s">
        <v>1388</v>
      </c>
      <c r="C187" s="470"/>
      <c r="D187" s="471" t="s">
        <v>1389</v>
      </c>
      <c r="E187" s="471"/>
      <c r="F187" s="471"/>
      <c r="G187" s="471"/>
      <c r="H187" s="108" t="s">
        <v>280</v>
      </c>
      <c r="I187" s="472">
        <v>0.2</v>
      </c>
      <c r="J187" s="472"/>
      <c r="K187" s="473">
        <v>0</v>
      </c>
      <c r="L187" s="473"/>
      <c r="M187" s="473"/>
      <c r="N187" s="473"/>
      <c r="O187" s="472">
        <v>0</v>
      </c>
      <c r="P187" s="472"/>
    </row>
    <row r="188" spans="2:16" ht="3" customHeight="1" x14ac:dyDescent="0.25">
      <c r="K188" s="431"/>
      <c r="L188" s="431"/>
      <c r="M188" s="431"/>
      <c r="N188" s="431"/>
    </row>
    <row r="189" spans="2:16" ht="10.5" customHeight="1" x14ac:dyDescent="0.25">
      <c r="B189" s="470" t="s">
        <v>1390</v>
      </c>
      <c r="C189" s="470"/>
      <c r="D189" s="471" t="s">
        <v>1391</v>
      </c>
      <c r="E189" s="471"/>
      <c r="F189" s="471"/>
      <c r="G189" s="471"/>
      <c r="H189" s="108" t="s">
        <v>1367</v>
      </c>
      <c r="I189" s="472">
        <v>16.52</v>
      </c>
      <c r="J189" s="472"/>
      <c r="K189" s="473">
        <v>0</v>
      </c>
      <c r="L189" s="473"/>
      <c r="M189" s="473"/>
      <c r="N189" s="473"/>
      <c r="O189" s="472">
        <v>0</v>
      </c>
      <c r="P189" s="472"/>
    </row>
    <row r="190" spans="2:16" ht="3" customHeight="1" x14ac:dyDescent="0.25">
      <c r="K190" s="431"/>
      <c r="L190" s="431"/>
      <c r="M190" s="431"/>
      <c r="N190" s="431"/>
    </row>
    <row r="191" spans="2:16" ht="10.5" customHeight="1" x14ac:dyDescent="0.25">
      <c r="B191" s="470" t="s">
        <v>1392</v>
      </c>
      <c r="C191" s="470"/>
      <c r="D191" s="471" t="s">
        <v>1393</v>
      </c>
      <c r="E191" s="471"/>
      <c r="F191" s="471"/>
      <c r="G191" s="471"/>
      <c r="H191" s="108" t="s">
        <v>280</v>
      </c>
      <c r="I191" s="472">
        <v>1.46</v>
      </c>
      <c r="J191" s="472"/>
      <c r="K191" s="473">
        <v>0</v>
      </c>
      <c r="L191" s="473"/>
      <c r="M191" s="473"/>
      <c r="N191" s="473"/>
      <c r="O191" s="472">
        <v>0</v>
      </c>
      <c r="P191" s="472"/>
    </row>
    <row r="192" spans="2:16" ht="3" customHeight="1" x14ac:dyDescent="0.25">
      <c r="K192" s="431"/>
      <c r="L192" s="431"/>
      <c r="M192" s="431"/>
      <c r="N192" s="431"/>
    </row>
    <row r="193" spans="2:16" ht="10.5" customHeight="1" x14ac:dyDescent="0.25">
      <c r="B193" s="470" t="s">
        <v>1394</v>
      </c>
      <c r="C193" s="470"/>
      <c r="D193" s="471" t="s">
        <v>1395</v>
      </c>
      <c r="E193" s="471"/>
      <c r="F193" s="471"/>
      <c r="G193" s="471"/>
      <c r="H193" s="108" t="s">
        <v>226</v>
      </c>
      <c r="I193" s="472">
        <v>2.93</v>
      </c>
      <c r="J193" s="472"/>
      <c r="K193" s="473">
        <v>0</v>
      </c>
      <c r="L193" s="473"/>
      <c r="M193" s="473"/>
      <c r="N193" s="473"/>
      <c r="O193" s="472">
        <v>0</v>
      </c>
      <c r="P193" s="472"/>
    </row>
    <row r="194" spans="2:16" ht="3" customHeight="1" x14ac:dyDescent="0.25">
      <c r="K194" s="431"/>
      <c r="L194" s="431"/>
      <c r="M194" s="431"/>
      <c r="N194" s="431"/>
    </row>
    <row r="195" spans="2:16" ht="10.5" customHeight="1" x14ac:dyDescent="0.25">
      <c r="B195" s="470" t="s">
        <v>1396</v>
      </c>
      <c r="C195" s="470"/>
      <c r="D195" s="471" t="s">
        <v>1397</v>
      </c>
      <c r="E195" s="471"/>
      <c r="F195" s="471"/>
      <c r="G195" s="471"/>
      <c r="H195" s="108" t="s">
        <v>1367</v>
      </c>
      <c r="I195" s="472">
        <v>16.52</v>
      </c>
      <c r="J195" s="472"/>
      <c r="K195" s="473">
        <v>0</v>
      </c>
      <c r="L195" s="473"/>
      <c r="M195" s="473"/>
      <c r="N195" s="473"/>
      <c r="O195" s="472">
        <v>0</v>
      </c>
      <c r="P195" s="472"/>
    </row>
    <row r="196" spans="2:16" ht="3" customHeight="1" x14ac:dyDescent="0.25">
      <c r="K196" s="431"/>
      <c r="L196" s="431"/>
      <c r="M196" s="431"/>
      <c r="N196" s="431"/>
    </row>
    <row r="197" spans="2:16" ht="10.5" customHeight="1" x14ac:dyDescent="0.25">
      <c r="B197" s="470" t="s">
        <v>1398</v>
      </c>
      <c r="C197" s="470"/>
      <c r="D197" s="471" t="s">
        <v>1399</v>
      </c>
      <c r="E197" s="471"/>
      <c r="F197" s="471"/>
      <c r="G197" s="471"/>
      <c r="H197" s="108" t="s">
        <v>280</v>
      </c>
      <c r="I197" s="472">
        <v>0.03</v>
      </c>
      <c r="J197" s="472"/>
      <c r="K197" s="473">
        <v>0</v>
      </c>
      <c r="L197" s="473"/>
      <c r="M197" s="473"/>
      <c r="N197" s="473"/>
      <c r="O197" s="472">
        <v>0</v>
      </c>
      <c r="P197" s="472"/>
    </row>
    <row r="198" spans="2:16" ht="3" customHeight="1" x14ac:dyDescent="0.25">
      <c r="K198" s="431"/>
      <c r="L198" s="431"/>
      <c r="M198" s="431"/>
      <c r="N198" s="431"/>
    </row>
    <row r="199" spans="2:16" ht="10.5" customHeight="1" x14ac:dyDescent="0.25">
      <c r="B199" s="470" t="s">
        <v>1400</v>
      </c>
      <c r="C199" s="470"/>
      <c r="D199" s="471" t="s">
        <v>1401</v>
      </c>
      <c r="E199" s="471"/>
      <c r="F199" s="471"/>
      <c r="G199" s="471"/>
      <c r="H199" s="108" t="s">
        <v>226</v>
      </c>
      <c r="I199" s="472">
        <v>1.01</v>
      </c>
      <c r="J199" s="472"/>
      <c r="K199" s="473">
        <v>0</v>
      </c>
      <c r="L199" s="473"/>
      <c r="M199" s="473"/>
      <c r="N199" s="473"/>
      <c r="O199" s="472">
        <v>0</v>
      </c>
      <c r="P199" s="472"/>
    </row>
    <row r="200" spans="2:16" ht="3" customHeight="1" x14ac:dyDescent="0.25">
      <c r="K200" s="431"/>
      <c r="L200" s="431"/>
      <c r="M200" s="431"/>
      <c r="N200" s="431"/>
    </row>
    <row r="201" spans="2:16" ht="10.5" customHeight="1" x14ac:dyDescent="0.25">
      <c r="B201" s="470" t="s">
        <v>1402</v>
      </c>
      <c r="C201" s="470"/>
      <c r="D201" s="471" t="s">
        <v>1403</v>
      </c>
      <c r="E201" s="471"/>
      <c r="F201" s="471"/>
      <c r="G201" s="471"/>
      <c r="H201" s="108" t="s">
        <v>1367</v>
      </c>
      <c r="I201" s="472">
        <v>3.58</v>
      </c>
      <c r="J201" s="472"/>
      <c r="K201" s="473">
        <v>0</v>
      </c>
      <c r="L201" s="473"/>
      <c r="M201" s="473"/>
      <c r="N201" s="473"/>
      <c r="O201" s="472">
        <v>0</v>
      </c>
      <c r="P201" s="472"/>
    </row>
    <row r="202" spans="2:16" ht="3" customHeight="1" x14ac:dyDescent="0.25">
      <c r="K202" s="431"/>
      <c r="L202" s="431"/>
      <c r="M202" s="431"/>
      <c r="N202" s="431"/>
    </row>
    <row r="203" spans="2:16" ht="10.5" customHeight="1" x14ac:dyDescent="0.25">
      <c r="B203" s="470" t="s">
        <v>1404</v>
      </c>
      <c r="C203" s="470"/>
      <c r="D203" s="471" t="s">
        <v>1405</v>
      </c>
      <c r="E203" s="471"/>
      <c r="F203" s="471"/>
      <c r="G203" s="471"/>
      <c r="H203" s="108" t="s">
        <v>226</v>
      </c>
      <c r="I203" s="472">
        <v>0.72</v>
      </c>
      <c r="J203" s="472"/>
      <c r="K203" s="473">
        <v>0</v>
      </c>
      <c r="L203" s="473"/>
      <c r="M203" s="473"/>
      <c r="N203" s="473"/>
      <c r="O203" s="472">
        <v>0</v>
      </c>
      <c r="P203" s="472"/>
    </row>
    <row r="204" spans="2:16" ht="3" customHeight="1" x14ac:dyDescent="0.25">
      <c r="K204" s="431"/>
      <c r="L204" s="431"/>
      <c r="M204" s="431"/>
      <c r="N204" s="431"/>
    </row>
    <row r="205" spans="2:16" ht="10.5" customHeight="1" x14ac:dyDescent="0.25">
      <c r="B205" s="484" t="s">
        <v>1406</v>
      </c>
      <c r="C205" s="484"/>
      <c r="D205" s="485" t="s">
        <v>1407</v>
      </c>
      <c r="E205" s="485"/>
      <c r="F205" s="485"/>
      <c r="G205" s="485"/>
      <c r="K205" s="431"/>
      <c r="L205" s="431"/>
      <c r="M205" s="431"/>
      <c r="N205" s="431"/>
      <c r="O205" s="486">
        <v>0</v>
      </c>
      <c r="P205" s="486"/>
    </row>
    <row r="206" spans="2:16" ht="3" customHeight="1" x14ac:dyDescent="0.25">
      <c r="K206" s="431"/>
      <c r="L206" s="431"/>
      <c r="M206" s="431"/>
      <c r="N206" s="431"/>
    </row>
    <row r="207" spans="2:16" ht="10.5" customHeight="1" x14ac:dyDescent="0.25">
      <c r="B207" s="470" t="s">
        <v>1408</v>
      </c>
      <c r="C207" s="470"/>
      <c r="D207" s="471" t="s">
        <v>1409</v>
      </c>
      <c r="E207" s="471"/>
      <c r="F207" s="471"/>
      <c r="G207" s="471"/>
      <c r="H207" s="108" t="s">
        <v>226</v>
      </c>
      <c r="I207" s="472">
        <v>1.24</v>
      </c>
      <c r="J207" s="472"/>
      <c r="K207" s="473">
        <v>0</v>
      </c>
      <c r="L207" s="473"/>
      <c r="M207" s="473"/>
      <c r="N207" s="473"/>
      <c r="O207" s="472">
        <v>0</v>
      </c>
      <c r="P207" s="472"/>
    </row>
    <row r="208" spans="2:16" ht="3" customHeight="1" x14ac:dyDescent="0.25">
      <c r="K208" s="431"/>
      <c r="L208" s="431"/>
      <c r="M208" s="431"/>
      <c r="N208" s="431"/>
    </row>
    <row r="209" spans="2:16" ht="10.5" customHeight="1" x14ac:dyDescent="0.25">
      <c r="B209" s="470" t="s">
        <v>1410</v>
      </c>
      <c r="C209" s="470"/>
      <c r="D209" s="471" t="s">
        <v>1411</v>
      </c>
      <c r="E209" s="471"/>
      <c r="F209" s="471"/>
      <c r="G209" s="471"/>
      <c r="H209" s="108" t="s">
        <v>226</v>
      </c>
      <c r="I209" s="472">
        <v>8.8000000000000007</v>
      </c>
      <c r="J209" s="472"/>
      <c r="K209" s="473">
        <v>0</v>
      </c>
      <c r="L209" s="473"/>
      <c r="M209" s="473"/>
      <c r="N209" s="473"/>
      <c r="O209" s="472">
        <v>0</v>
      </c>
      <c r="P209" s="472"/>
    </row>
    <row r="210" spans="2:16" ht="3" customHeight="1" x14ac:dyDescent="0.25">
      <c r="K210" s="431"/>
      <c r="L210" s="431"/>
      <c r="M210" s="431"/>
      <c r="N210" s="431"/>
    </row>
    <row r="211" spans="2:16" ht="10.5" customHeight="1" x14ac:dyDescent="0.25">
      <c r="B211" s="467" t="s">
        <v>1412</v>
      </c>
      <c r="C211" s="467"/>
      <c r="D211" s="468" t="s">
        <v>1413</v>
      </c>
      <c r="E211" s="468"/>
      <c r="F211" s="468"/>
      <c r="G211" s="468"/>
      <c r="K211" s="431"/>
      <c r="L211" s="431"/>
      <c r="M211" s="431"/>
      <c r="N211" s="431"/>
      <c r="O211" s="469">
        <v>0</v>
      </c>
      <c r="P211" s="469"/>
    </row>
    <row r="212" spans="2:16" ht="3" customHeight="1" x14ac:dyDescent="0.25">
      <c r="K212" s="431"/>
      <c r="L212" s="431"/>
      <c r="M212" s="431"/>
      <c r="N212" s="431"/>
    </row>
    <row r="213" spans="2:16" ht="10.5" customHeight="1" x14ac:dyDescent="0.25">
      <c r="B213" s="470" t="s">
        <v>1414</v>
      </c>
      <c r="C213" s="470"/>
      <c r="D213" s="471" t="s">
        <v>1415</v>
      </c>
      <c r="E213" s="471"/>
      <c r="F213" s="471"/>
      <c r="G213" s="471"/>
      <c r="H213" s="108" t="s">
        <v>280</v>
      </c>
      <c r="I213" s="472">
        <v>4.8500000000000005</v>
      </c>
      <c r="J213" s="472"/>
      <c r="K213" s="473">
        <v>0</v>
      </c>
      <c r="L213" s="473"/>
      <c r="M213" s="473"/>
      <c r="N213" s="473"/>
      <c r="O213" s="472">
        <v>0</v>
      </c>
      <c r="P213" s="472"/>
    </row>
    <row r="214" spans="2:16" ht="3" customHeight="1" x14ac:dyDescent="0.25">
      <c r="K214" s="431"/>
      <c r="L214" s="431"/>
      <c r="M214" s="431"/>
      <c r="N214" s="431"/>
    </row>
    <row r="215" spans="2:16" ht="10.5" customHeight="1" x14ac:dyDescent="0.25">
      <c r="B215" s="470" t="s">
        <v>1416</v>
      </c>
      <c r="C215" s="470"/>
      <c r="D215" s="471" t="s">
        <v>1417</v>
      </c>
      <c r="E215" s="471"/>
      <c r="F215" s="471"/>
      <c r="G215" s="471"/>
      <c r="H215" s="108" t="s">
        <v>226</v>
      </c>
      <c r="I215" s="472">
        <v>0.09</v>
      </c>
      <c r="J215" s="472"/>
      <c r="K215" s="473">
        <v>0</v>
      </c>
      <c r="L215" s="473"/>
      <c r="M215" s="473"/>
      <c r="N215" s="473"/>
      <c r="O215" s="472">
        <v>0</v>
      </c>
      <c r="P215" s="472"/>
    </row>
    <row r="216" spans="2:16" ht="3" customHeight="1" x14ac:dyDescent="0.25">
      <c r="K216" s="431"/>
      <c r="L216" s="431"/>
      <c r="M216" s="431"/>
      <c r="N216" s="431"/>
    </row>
    <row r="217" spans="2:16" ht="10.5" customHeight="1" x14ac:dyDescent="0.25">
      <c r="B217" s="470" t="s">
        <v>1418</v>
      </c>
      <c r="C217" s="470"/>
      <c r="D217" s="471" t="s">
        <v>1419</v>
      </c>
      <c r="E217" s="471"/>
      <c r="F217" s="471"/>
      <c r="G217" s="471"/>
      <c r="H217" s="108" t="s">
        <v>1367</v>
      </c>
      <c r="I217" s="472">
        <v>395.83</v>
      </c>
      <c r="J217" s="472"/>
      <c r="K217" s="473">
        <v>0</v>
      </c>
      <c r="L217" s="473"/>
      <c r="M217" s="473"/>
      <c r="N217" s="473"/>
      <c r="O217" s="472">
        <v>0</v>
      </c>
      <c r="P217" s="472"/>
    </row>
    <row r="218" spans="2:16" ht="3" customHeight="1" x14ac:dyDescent="0.25">
      <c r="K218" s="431"/>
      <c r="L218" s="431"/>
      <c r="M218" s="431"/>
      <c r="N218" s="431"/>
    </row>
    <row r="219" spans="2:16" ht="10.5" customHeight="1" x14ac:dyDescent="0.25">
      <c r="B219" s="467" t="s">
        <v>1420</v>
      </c>
      <c r="C219" s="467"/>
      <c r="D219" s="468" t="s">
        <v>1421</v>
      </c>
      <c r="E219" s="468"/>
      <c r="F219" s="468"/>
      <c r="G219" s="468"/>
      <c r="K219" s="431"/>
      <c r="L219" s="431"/>
      <c r="M219" s="431"/>
      <c r="N219" s="431"/>
      <c r="O219" s="469">
        <v>0</v>
      </c>
      <c r="P219" s="469"/>
    </row>
    <row r="220" spans="2:16" ht="3" customHeight="1" x14ac:dyDescent="0.25">
      <c r="K220" s="431"/>
      <c r="L220" s="431"/>
      <c r="M220" s="431"/>
      <c r="N220" s="431"/>
    </row>
    <row r="221" spans="2:16" ht="10.5" customHeight="1" x14ac:dyDescent="0.25">
      <c r="B221" s="470" t="s">
        <v>1422</v>
      </c>
      <c r="C221" s="470"/>
      <c r="D221" s="471" t="s">
        <v>1423</v>
      </c>
      <c r="E221" s="471"/>
      <c r="F221" s="471"/>
      <c r="G221" s="471"/>
      <c r="H221" s="108" t="s">
        <v>280</v>
      </c>
      <c r="I221" s="472">
        <v>0.28999999999999998</v>
      </c>
      <c r="J221" s="472"/>
      <c r="K221" s="473">
        <v>0</v>
      </c>
      <c r="L221" s="473"/>
      <c r="M221" s="473"/>
      <c r="N221" s="473"/>
      <c r="O221" s="472">
        <v>0</v>
      </c>
      <c r="P221" s="472"/>
    </row>
    <row r="222" spans="2:16" ht="3" customHeight="1" x14ac:dyDescent="0.25">
      <c r="K222" s="431"/>
      <c r="L222" s="431"/>
      <c r="M222" s="431"/>
      <c r="N222" s="431"/>
    </row>
    <row r="223" spans="2:16" ht="10.5" customHeight="1" x14ac:dyDescent="0.25">
      <c r="B223" s="470" t="s">
        <v>1424</v>
      </c>
      <c r="C223" s="470"/>
      <c r="D223" s="487" t="s">
        <v>1338</v>
      </c>
      <c r="E223" s="487"/>
      <c r="F223" s="487"/>
      <c r="G223" s="487"/>
      <c r="H223" s="108" t="s">
        <v>280</v>
      </c>
      <c r="I223" s="472">
        <v>0.28999999999999998</v>
      </c>
      <c r="J223" s="472"/>
      <c r="K223" s="473">
        <v>0</v>
      </c>
      <c r="L223" s="473"/>
      <c r="M223" s="473"/>
      <c r="N223" s="473"/>
      <c r="O223" s="472">
        <v>0</v>
      </c>
      <c r="P223" s="472"/>
    </row>
    <row r="224" spans="2:16" ht="8.25" customHeight="1" x14ac:dyDescent="0.25">
      <c r="D224" s="487"/>
      <c r="E224" s="487"/>
      <c r="F224" s="487"/>
      <c r="G224" s="487"/>
      <c r="K224" s="431"/>
      <c r="L224" s="431"/>
      <c r="M224" s="431"/>
      <c r="N224" s="431"/>
    </row>
    <row r="225" spans="2:16" ht="10.5" customHeight="1" x14ac:dyDescent="0.25">
      <c r="B225" s="470" t="s">
        <v>1425</v>
      </c>
      <c r="C225" s="470"/>
      <c r="D225" s="471" t="s">
        <v>1426</v>
      </c>
      <c r="E225" s="471"/>
      <c r="F225" s="471"/>
      <c r="G225" s="471"/>
      <c r="H225" s="108" t="s">
        <v>280</v>
      </c>
      <c r="I225" s="472">
        <v>2.41</v>
      </c>
      <c r="J225" s="472"/>
      <c r="K225" s="473">
        <v>0</v>
      </c>
      <c r="L225" s="473"/>
      <c r="M225" s="473"/>
      <c r="N225" s="473"/>
      <c r="O225" s="472">
        <v>0</v>
      </c>
      <c r="P225" s="472"/>
    </row>
    <row r="226" spans="2:16" ht="3" customHeight="1" x14ac:dyDescent="0.25">
      <c r="K226" s="431"/>
      <c r="L226" s="431"/>
      <c r="M226" s="431"/>
      <c r="N226" s="431"/>
    </row>
    <row r="227" spans="2:16" ht="10.5" customHeight="1" x14ac:dyDescent="0.25">
      <c r="B227" s="470" t="s">
        <v>1427</v>
      </c>
      <c r="C227" s="470"/>
      <c r="D227" s="471" t="s">
        <v>1428</v>
      </c>
      <c r="E227" s="471"/>
      <c r="F227" s="471"/>
      <c r="G227" s="471"/>
      <c r="H227" s="108" t="s">
        <v>226</v>
      </c>
      <c r="I227" s="472">
        <v>20.96</v>
      </c>
      <c r="J227" s="472"/>
      <c r="K227" s="473">
        <v>0</v>
      </c>
      <c r="L227" s="473"/>
      <c r="M227" s="473"/>
      <c r="N227" s="473"/>
      <c r="O227" s="472">
        <v>0</v>
      </c>
      <c r="P227" s="472"/>
    </row>
    <row r="228" spans="2:16" ht="3" customHeight="1" x14ac:dyDescent="0.25">
      <c r="K228" s="431"/>
      <c r="L228" s="431"/>
      <c r="M228" s="431"/>
      <c r="N228" s="431"/>
    </row>
    <row r="229" spans="2:16" ht="10.5" customHeight="1" x14ac:dyDescent="0.25">
      <c r="B229" s="470" t="s">
        <v>1429</v>
      </c>
      <c r="C229" s="470"/>
      <c r="D229" s="471" t="s">
        <v>1430</v>
      </c>
      <c r="E229" s="471"/>
      <c r="F229" s="471"/>
      <c r="G229" s="471"/>
      <c r="H229" s="108" t="s">
        <v>1367</v>
      </c>
      <c r="I229" s="472">
        <v>81.8</v>
      </c>
      <c r="J229" s="472"/>
      <c r="K229" s="473">
        <v>0</v>
      </c>
      <c r="L229" s="473"/>
      <c r="M229" s="473"/>
      <c r="N229" s="473"/>
      <c r="O229" s="472">
        <v>0</v>
      </c>
      <c r="P229" s="472"/>
    </row>
    <row r="230" spans="2:16" ht="3" customHeight="1" x14ac:dyDescent="0.25">
      <c r="K230" s="431"/>
      <c r="L230" s="431"/>
      <c r="M230" s="431"/>
      <c r="N230" s="431"/>
    </row>
    <row r="231" spans="2:16" ht="10.5" customHeight="1" x14ac:dyDescent="0.25">
      <c r="B231" s="488" t="s">
        <v>1431</v>
      </c>
      <c r="C231" s="488"/>
      <c r="D231" s="489" t="s">
        <v>1432</v>
      </c>
      <c r="E231" s="489"/>
      <c r="F231" s="489"/>
      <c r="G231" s="489"/>
      <c r="K231" s="431"/>
      <c r="L231" s="431"/>
      <c r="M231" s="431"/>
      <c r="N231" s="431"/>
      <c r="O231" s="490">
        <v>188363.63</v>
      </c>
      <c r="P231" s="490"/>
    </row>
    <row r="232" spans="2:16" ht="3" customHeight="1" x14ac:dyDescent="0.25">
      <c r="K232" s="431"/>
      <c r="L232" s="431"/>
      <c r="M232" s="431"/>
      <c r="N232" s="431"/>
    </row>
    <row r="233" spans="2:16" ht="10.5" customHeight="1" x14ac:dyDescent="0.25">
      <c r="B233" s="467" t="s">
        <v>1433</v>
      </c>
      <c r="C233" s="467"/>
      <c r="D233" s="468" t="s">
        <v>1434</v>
      </c>
      <c r="E233" s="468"/>
      <c r="F233" s="468"/>
      <c r="G233" s="468"/>
      <c r="K233" s="431"/>
      <c r="L233" s="431"/>
      <c r="M233" s="431"/>
      <c r="N233" s="431"/>
      <c r="O233" s="469">
        <v>0</v>
      </c>
      <c r="P233" s="469"/>
    </row>
    <row r="234" spans="2:16" ht="3" customHeight="1" x14ac:dyDescent="0.25">
      <c r="K234" s="431"/>
      <c r="L234" s="431"/>
      <c r="M234" s="431"/>
      <c r="N234" s="431"/>
    </row>
    <row r="235" spans="2:16" ht="10.5" customHeight="1" x14ac:dyDescent="0.25">
      <c r="B235" s="484" t="s">
        <v>1435</v>
      </c>
      <c r="C235" s="484"/>
      <c r="D235" s="485" t="s">
        <v>1436</v>
      </c>
      <c r="E235" s="485"/>
      <c r="F235" s="485"/>
      <c r="G235" s="485"/>
      <c r="K235" s="431"/>
      <c r="L235" s="431"/>
      <c r="M235" s="431"/>
      <c r="N235" s="431"/>
      <c r="O235" s="486">
        <v>0</v>
      </c>
      <c r="P235" s="486"/>
    </row>
    <row r="236" spans="2:16" ht="3" customHeight="1" x14ac:dyDescent="0.25">
      <c r="K236" s="431"/>
      <c r="L236" s="431"/>
      <c r="M236" s="431"/>
      <c r="N236" s="431"/>
    </row>
    <row r="237" spans="2:16" ht="10.5" customHeight="1" x14ac:dyDescent="0.25">
      <c r="B237" s="470" t="s">
        <v>1437</v>
      </c>
      <c r="C237" s="470"/>
      <c r="D237" s="471" t="s">
        <v>1438</v>
      </c>
      <c r="E237" s="471"/>
      <c r="F237" s="471"/>
      <c r="G237" s="471"/>
      <c r="H237" s="108" t="s">
        <v>55</v>
      </c>
      <c r="I237" s="472">
        <v>24</v>
      </c>
      <c r="J237" s="472"/>
      <c r="K237" s="473">
        <v>0</v>
      </c>
      <c r="L237" s="473"/>
      <c r="M237" s="473"/>
      <c r="N237" s="473"/>
      <c r="O237" s="472">
        <v>0</v>
      </c>
      <c r="P237" s="472"/>
    </row>
    <row r="238" spans="2:16" ht="3" customHeight="1" x14ac:dyDescent="0.25">
      <c r="K238" s="431"/>
      <c r="L238" s="431"/>
      <c r="M238" s="431"/>
      <c r="N238" s="431"/>
    </row>
    <row r="239" spans="2:16" ht="10.5" customHeight="1" x14ac:dyDescent="0.25">
      <c r="B239" s="470" t="s">
        <v>1439</v>
      </c>
      <c r="C239" s="470"/>
      <c r="D239" s="471" t="s">
        <v>1440</v>
      </c>
      <c r="E239" s="471"/>
      <c r="F239" s="471"/>
      <c r="G239" s="471"/>
      <c r="H239" s="108" t="s">
        <v>280</v>
      </c>
      <c r="I239" s="472">
        <v>0.23</v>
      </c>
      <c r="J239" s="472"/>
      <c r="K239" s="473">
        <v>0</v>
      </c>
      <c r="L239" s="473"/>
      <c r="M239" s="473"/>
      <c r="N239" s="473"/>
      <c r="O239" s="472">
        <v>0</v>
      </c>
      <c r="P239" s="472"/>
    </row>
    <row r="240" spans="2:16" ht="3" customHeight="1" x14ac:dyDescent="0.25">
      <c r="K240" s="431"/>
      <c r="L240" s="431"/>
      <c r="M240" s="431"/>
      <c r="N240" s="431"/>
    </row>
    <row r="241" spans="2:16" ht="10.5" customHeight="1" x14ac:dyDescent="0.25">
      <c r="B241" s="470" t="s">
        <v>1441</v>
      </c>
      <c r="C241" s="470"/>
      <c r="D241" s="471" t="s">
        <v>1442</v>
      </c>
      <c r="E241" s="471"/>
      <c r="F241" s="471"/>
      <c r="G241" s="471"/>
      <c r="H241" s="108" t="s">
        <v>226</v>
      </c>
      <c r="I241" s="472">
        <v>2.94</v>
      </c>
      <c r="J241" s="472"/>
      <c r="K241" s="473">
        <v>0</v>
      </c>
      <c r="L241" s="473"/>
      <c r="M241" s="473"/>
      <c r="N241" s="473"/>
      <c r="O241" s="472">
        <v>0</v>
      </c>
      <c r="P241" s="472"/>
    </row>
    <row r="242" spans="2:16" ht="3" customHeight="1" x14ac:dyDescent="0.25">
      <c r="K242" s="431"/>
      <c r="L242" s="431"/>
      <c r="M242" s="431"/>
      <c r="N242" s="431"/>
    </row>
    <row r="243" spans="2:16" ht="10.5" customHeight="1" x14ac:dyDescent="0.25">
      <c r="B243" s="470" t="s">
        <v>1443</v>
      </c>
      <c r="C243" s="470"/>
      <c r="D243" s="471" t="s">
        <v>1444</v>
      </c>
      <c r="E243" s="471"/>
      <c r="F243" s="471"/>
      <c r="G243" s="471"/>
      <c r="H243" s="108" t="s">
        <v>1367</v>
      </c>
      <c r="I243" s="472">
        <v>61.68</v>
      </c>
      <c r="J243" s="472"/>
      <c r="K243" s="473">
        <v>0</v>
      </c>
      <c r="L243" s="473"/>
      <c r="M243" s="473"/>
      <c r="N243" s="473"/>
      <c r="O243" s="472">
        <v>0</v>
      </c>
      <c r="P243" s="472"/>
    </row>
    <row r="244" spans="2:16" ht="3" customHeight="1" x14ac:dyDescent="0.25">
      <c r="K244" s="431"/>
      <c r="L244" s="431"/>
      <c r="M244" s="431"/>
      <c r="N244" s="431"/>
    </row>
    <row r="245" spans="2:16" ht="10.5" customHeight="1" x14ac:dyDescent="0.25">
      <c r="B245" s="470" t="s">
        <v>1445</v>
      </c>
      <c r="C245" s="470"/>
      <c r="D245" s="471" t="s">
        <v>1446</v>
      </c>
      <c r="E245" s="471"/>
      <c r="F245" s="471"/>
      <c r="G245" s="471"/>
      <c r="H245" s="108" t="s">
        <v>226</v>
      </c>
      <c r="I245" s="472">
        <v>2.94</v>
      </c>
      <c r="J245" s="472"/>
      <c r="K245" s="473">
        <v>0</v>
      </c>
      <c r="L245" s="473"/>
      <c r="M245" s="473"/>
      <c r="N245" s="473"/>
      <c r="O245" s="472">
        <v>0</v>
      </c>
      <c r="P245" s="472"/>
    </row>
    <row r="246" spans="2:16" ht="3" customHeight="1" x14ac:dyDescent="0.25">
      <c r="K246" s="431"/>
      <c r="L246" s="431"/>
      <c r="M246" s="431"/>
      <c r="N246" s="431"/>
    </row>
    <row r="247" spans="2:16" ht="10.5" customHeight="1" x14ac:dyDescent="0.25">
      <c r="B247" s="484" t="s">
        <v>1447</v>
      </c>
      <c r="C247" s="484"/>
      <c r="D247" s="485" t="s">
        <v>1448</v>
      </c>
      <c r="E247" s="485"/>
      <c r="F247" s="485"/>
      <c r="G247" s="485"/>
      <c r="K247" s="431"/>
      <c r="L247" s="431"/>
      <c r="M247" s="431"/>
      <c r="N247" s="431"/>
      <c r="O247" s="486">
        <v>0</v>
      </c>
      <c r="P247" s="486"/>
    </row>
    <row r="248" spans="2:16" ht="3" customHeight="1" x14ac:dyDescent="0.25">
      <c r="K248" s="431"/>
      <c r="L248" s="431"/>
      <c r="M248" s="431"/>
      <c r="N248" s="431"/>
    </row>
    <row r="249" spans="2:16" ht="10.5" customHeight="1" x14ac:dyDescent="0.25">
      <c r="B249" s="470" t="s">
        <v>1449</v>
      </c>
      <c r="C249" s="470"/>
      <c r="D249" s="471" t="s">
        <v>1450</v>
      </c>
      <c r="E249" s="471"/>
      <c r="F249" s="471"/>
      <c r="G249" s="471"/>
      <c r="H249" s="108" t="s">
        <v>226</v>
      </c>
      <c r="I249" s="472">
        <v>11.25</v>
      </c>
      <c r="J249" s="472"/>
      <c r="K249" s="473">
        <v>0</v>
      </c>
      <c r="L249" s="473"/>
      <c r="M249" s="473"/>
      <c r="N249" s="473"/>
      <c r="O249" s="472">
        <v>0</v>
      </c>
      <c r="P249" s="472"/>
    </row>
    <row r="250" spans="2:16" ht="3" customHeight="1" x14ac:dyDescent="0.25">
      <c r="K250" s="431"/>
      <c r="L250" s="431"/>
      <c r="M250" s="431"/>
      <c r="N250" s="431"/>
      <c r="P250" s="104">
        <v>0</v>
      </c>
    </row>
    <row r="251" spans="2:16" ht="10.5" customHeight="1" x14ac:dyDescent="0.25">
      <c r="B251" s="484" t="s">
        <v>1451</v>
      </c>
      <c r="C251" s="484"/>
      <c r="D251" s="485" t="s">
        <v>1452</v>
      </c>
      <c r="E251" s="485"/>
      <c r="F251" s="485"/>
      <c r="G251" s="485"/>
      <c r="K251" s="431"/>
      <c r="L251" s="431"/>
      <c r="M251" s="431"/>
      <c r="N251" s="431"/>
      <c r="O251" s="486">
        <v>0</v>
      </c>
      <c r="P251" s="486"/>
    </row>
    <row r="252" spans="2:16" ht="3" customHeight="1" x14ac:dyDescent="0.25">
      <c r="K252" s="431"/>
      <c r="L252" s="431"/>
      <c r="M252" s="431"/>
      <c r="N252" s="431"/>
    </row>
    <row r="253" spans="2:16" ht="10.5" customHeight="1" x14ac:dyDescent="0.25">
      <c r="B253" s="470" t="s">
        <v>1453</v>
      </c>
      <c r="C253" s="470"/>
      <c r="D253" s="471" t="s">
        <v>1454</v>
      </c>
      <c r="E253" s="471"/>
      <c r="F253" s="471"/>
      <c r="G253" s="471"/>
      <c r="H253" s="108" t="s">
        <v>226</v>
      </c>
      <c r="I253" s="472">
        <v>318.35000000000002</v>
      </c>
      <c r="J253" s="472"/>
      <c r="K253" s="473">
        <v>0</v>
      </c>
      <c r="L253" s="473"/>
      <c r="M253" s="473"/>
      <c r="N253" s="473"/>
      <c r="O253" s="472">
        <v>0</v>
      </c>
      <c r="P253" s="472"/>
    </row>
    <row r="254" spans="2:16" ht="3" customHeight="1" x14ac:dyDescent="0.25">
      <c r="K254" s="431"/>
      <c r="L254" s="431"/>
      <c r="M254" s="431"/>
      <c r="N254" s="431"/>
    </row>
    <row r="255" spans="2:16" ht="10.5" customHeight="1" x14ac:dyDescent="0.25">
      <c r="B255" s="470" t="s">
        <v>1455</v>
      </c>
      <c r="C255" s="470"/>
      <c r="D255" s="471" t="s">
        <v>1456</v>
      </c>
      <c r="E255" s="471"/>
      <c r="F255" s="471"/>
      <c r="G255" s="471"/>
      <c r="H255" s="108" t="s">
        <v>226</v>
      </c>
      <c r="I255" s="472">
        <v>119.97</v>
      </c>
      <c r="J255" s="472"/>
      <c r="K255" s="473">
        <v>0</v>
      </c>
      <c r="L255" s="473"/>
      <c r="M255" s="473"/>
      <c r="N255" s="473"/>
      <c r="O255" s="472">
        <v>0</v>
      </c>
      <c r="P255" s="472"/>
    </row>
    <row r="256" spans="2:16" ht="3" customHeight="1" x14ac:dyDescent="0.25">
      <c r="K256" s="431"/>
      <c r="L256" s="431"/>
      <c r="M256" s="431"/>
      <c r="N256" s="431"/>
    </row>
    <row r="257" spans="2:16" ht="10.5" customHeight="1" x14ac:dyDescent="0.25">
      <c r="B257" s="470" t="s">
        <v>1457</v>
      </c>
      <c r="C257" s="470"/>
      <c r="D257" s="471" t="s">
        <v>1458</v>
      </c>
      <c r="E257" s="471"/>
      <c r="F257" s="471"/>
      <c r="G257" s="471"/>
      <c r="H257" s="108" t="s">
        <v>226</v>
      </c>
      <c r="I257" s="472">
        <v>318.35000000000002</v>
      </c>
      <c r="J257" s="472"/>
      <c r="K257" s="473">
        <v>0</v>
      </c>
      <c r="L257" s="473"/>
      <c r="M257" s="473"/>
      <c r="N257" s="473"/>
      <c r="O257" s="472">
        <v>0</v>
      </c>
      <c r="P257" s="472"/>
    </row>
    <row r="258" spans="2:16" ht="3" customHeight="1" x14ac:dyDescent="0.25">
      <c r="K258" s="431"/>
      <c r="L258" s="431"/>
      <c r="M258" s="431"/>
      <c r="N258" s="431"/>
    </row>
    <row r="259" spans="2:16" ht="10.5" customHeight="1" x14ac:dyDescent="0.25">
      <c r="B259" s="470" t="s">
        <v>1459</v>
      </c>
      <c r="C259" s="470"/>
      <c r="D259" s="471" t="s">
        <v>1460</v>
      </c>
      <c r="E259" s="471"/>
      <c r="F259" s="471"/>
      <c r="G259" s="471"/>
      <c r="H259" s="108" t="s">
        <v>226</v>
      </c>
      <c r="I259" s="472">
        <v>4.32</v>
      </c>
      <c r="J259" s="472"/>
      <c r="K259" s="473">
        <v>0</v>
      </c>
      <c r="L259" s="473"/>
      <c r="M259" s="473"/>
      <c r="N259" s="473"/>
      <c r="O259" s="472">
        <v>0</v>
      </c>
      <c r="P259" s="472"/>
    </row>
    <row r="260" spans="2:16" ht="3" customHeight="1" x14ac:dyDescent="0.25">
      <c r="K260" s="431"/>
      <c r="L260" s="431"/>
      <c r="M260" s="431"/>
      <c r="N260" s="431"/>
    </row>
    <row r="261" spans="2:16" ht="10.5" customHeight="1" x14ac:dyDescent="0.25">
      <c r="B261" s="484" t="s">
        <v>1461</v>
      </c>
      <c r="C261" s="484"/>
      <c r="D261" s="485" t="s">
        <v>1462</v>
      </c>
      <c r="E261" s="485"/>
      <c r="F261" s="485"/>
      <c r="G261" s="485"/>
      <c r="K261" s="431"/>
      <c r="L261" s="431"/>
      <c r="M261" s="431"/>
      <c r="N261" s="431"/>
      <c r="O261" s="486">
        <v>0</v>
      </c>
      <c r="P261" s="486"/>
    </row>
    <row r="262" spans="2:16" ht="3" customHeight="1" x14ac:dyDescent="0.25">
      <c r="K262" s="431"/>
      <c r="L262" s="431"/>
      <c r="M262" s="431"/>
      <c r="N262" s="431"/>
    </row>
    <row r="263" spans="2:16" ht="10.5" customHeight="1" x14ac:dyDescent="0.25">
      <c r="B263" s="470" t="s">
        <v>1463</v>
      </c>
      <c r="C263" s="470"/>
      <c r="D263" s="471" t="s">
        <v>1464</v>
      </c>
      <c r="E263" s="471"/>
      <c r="F263" s="471"/>
      <c r="G263" s="471"/>
      <c r="H263" s="108" t="s">
        <v>55</v>
      </c>
      <c r="I263" s="472">
        <v>6</v>
      </c>
      <c r="J263" s="472"/>
      <c r="K263" s="473">
        <v>0</v>
      </c>
      <c r="L263" s="473"/>
      <c r="M263" s="473"/>
      <c r="N263" s="473"/>
      <c r="O263" s="472">
        <v>0</v>
      </c>
      <c r="P263" s="472"/>
    </row>
    <row r="264" spans="2:16" ht="3" customHeight="1" x14ac:dyDescent="0.25">
      <c r="K264" s="431"/>
      <c r="L264" s="431"/>
      <c r="M264" s="431"/>
      <c r="N264" s="431"/>
    </row>
    <row r="265" spans="2:16" ht="10.5" customHeight="1" x14ac:dyDescent="0.25">
      <c r="B265" s="470" t="s">
        <v>1465</v>
      </c>
      <c r="C265" s="470"/>
      <c r="D265" s="471" t="s">
        <v>1466</v>
      </c>
      <c r="E265" s="471"/>
      <c r="F265" s="471"/>
      <c r="G265" s="471"/>
      <c r="H265" s="108" t="s">
        <v>55</v>
      </c>
      <c r="I265" s="472">
        <v>1</v>
      </c>
      <c r="J265" s="472"/>
      <c r="K265" s="473">
        <v>0</v>
      </c>
      <c r="L265" s="473"/>
      <c r="M265" s="473"/>
      <c r="N265" s="473"/>
      <c r="O265" s="472">
        <v>0</v>
      </c>
      <c r="P265" s="472"/>
    </row>
    <row r="266" spans="2:16" ht="3" customHeight="1" x14ac:dyDescent="0.25">
      <c r="K266" s="431"/>
      <c r="L266" s="431"/>
      <c r="M266" s="431"/>
      <c r="N266" s="431"/>
    </row>
    <row r="267" spans="2:16" ht="10.5" customHeight="1" x14ac:dyDescent="0.25">
      <c r="B267" s="470" t="s">
        <v>1467</v>
      </c>
      <c r="C267" s="470"/>
      <c r="D267" s="471" t="s">
        <v>1468</v>
      </c>
      <c r="E267" s="471"/>
      <c r="F267" s="471"/>
      <c r="G267" s="471"/>
      <c r="H267" s="108" t="s">
        <v>55</v>
      </c>
      <c r="I267" s="472">
        <v>1</v>
      </c>
      <c r="J267" s="472"/>
      <c r="K267" s="473">
        <v>0</v>
      </c>
      <c r="L267" s="473"/>
      <c r="M267" s="473"/>
      <c r="N267" s="473"/>
      <c r="O267" s="472">
        <v>0</v>
      </c>
      <c r="P267" s="472"/>
    </row>
    <row r="268" spans="2:16" ht="3" customHeight="1" x14ac:dyDescent="0.25">
      <c r="K268" s="431"/>
      <c r="L268" s="431"/>
      <c r="M268" s="431"/>
      <c r="N268" s="431"/>
    </row>
    <row r="269" spans="2:16" ht="10.5" customHeight="1" x14ac:dyDescent="0.25">
      <c r="B269" s="470" t="s">
        <v>1469</v>
      </c>
      <c r="C269" s="470"/>
      <c r="D269" s="471" t="s">
        <v>1470</v>
      </c>
      <c r="E269" s="471"/>
      <c r="F269" s="471"/>
      <c r="G269" s="471"/>
      <c r="H269" s="108" t="s">
        <v>55</v>
      </c>
      <c r="I269" s="472">
        <v>1</v>
      </c>
      <c r="J269" s="472"/>
      <c r="K269" s="473">
        <v>0</v>
      </c>
      <c r="L269" s="473"/>
      <c r="M269" s="473"/>
      <c r="N269" s="473"/>
      <c r="O269" s="472">
        <v>0</v>
      </c>
      <c r="P269" s="472"/>
    </row>
    <row r="270" spans="2:16" ht="3" customHeight="1" x14ac:dyDescent="0.25">
      <c r="K270" s="431"/>
      <c r="L270" s="431"/>
      <c r="M270" s="431"/>
      <c r="N270" s="431"/>
    </row>
    <row r="271" spans="2:16" ht="10.5" customHeight="1" x14ac:dyDescent="0.25">
      <c r="B271" s="484" t="s">
        <v>1471</v>
      </c>
      <c r="C271" s="484"/>
      <c r="D271" s="485" t="s">
        <v>181</v>
      </c>
      <c r="E271" s="485"/>
      <c r="F271" s="485"/>
      <c r="G271" s="485"/>
      <c r="K271" s="431"/>
      <c r="L271" s="431"/>
      <c r="M271" s="431"/>
      <c r="N271" s="431"/>
      <c r="O271" s="486">
        <v>0</v>
      </c>
      <c r="P271" s="486"/>
    </row>
    <row r="272" spans="2:16" ht="3" customHeight="1" x14ac:dyDescent="0.25">
      <c r="K272" s="431"/>
      <c r="L272" s="431"/>
      <c r="M272" s="431"/>
      <c r="N272" s="431"/>
    </row>
    <row r="273" spans="2:16" ht="10.5" customHeight="1" x14ac:dyDescent="0.25">
      <c r="B273" s="470" t="s">
        <v>1472</v>
      </c>
      <c r="C273" s="470"/>
      <c r="D273" s="471" t="s">
        <v>1473</v>
      </c>
      <c r="E273" s="471"/>
      <c r="F273" s="471"/>
      <c r="G273" s="471"/>
      <c r="H273" s="108" t="s">
        <v>211</v>
      </c>
      <c r="I273" s="472">
        <v>318.35000000000002</v>
      </c>
      <c r="J273" s="472"/>
      <c r="K273" s="473">
        <v>0</v>
      </c>
      <c r="L273" s="473"/>
      <c r="M273" s="473"/>
      <c r="N273" s="473"/>
      <c r="O273" s="472">
        <v>0</v>
      </c>
      <c r="P273" s="472"/>
    </row>
    <row r="274" spans="2:16" ht="3" customHeight="1" x14ac:dyDescent="0.25">
      <c r="K274" s="431"/>
      <c r="L274" s="431"/>
      <c r="M274" s="431"/>
      <c r="N274" s="431"/>
    </row>
    <row r="275" spans="2:16" ht="10.5" customHeight="1" x14ac:dyDescent="0.25">
      <c r="B275" s="470" t="s">
        <v>1474</v>
      </c>
      <c r="C275" s="470"/>
      <c r="D275" s="471" t="s">
        <v>1475</v>
      </c>
      <c r="E275" s="471"/>
      <c r="F275" s="471"/>
      <c r="G275" s="471"/>
      <c r="H275" s="108" t="s">
        <v>211</v>
      </c>
      <c r="I275" s="472">
        <v>119.97</v>
      </c>
      <c r="J275" s="472"/>
      <c r="K275" s="473">
        <v>0</v>
      </c>
      <c r="L275" s="473"/>
      <c r="M275" s="473"/>
      <c r="N275" s="473"/>
      <c r="O275" s="472">
        <v>0</v>
      </c>
      <c r="P275" s="472"/>
    </row>
    <row r="276" spans="2:16" ht="3" customHeight="1" x14ac:dyDescent="0.25">
      <c r="K276" s="431"/>
      <c r="L276" s="431"/>
      <c r="M276" s="431"/>
      <c r="N276" s="431"/>
    </row>
    <row r="277" spans="2:16" ht="10.5" customHeight="1" x14ac:dyDescent="0.25">
      <c r="B277" s="470" t="s">
        <v>1476</v>
      </c>
      <c r="C277" s="470"/>
      <c r="D277" s="487" t="s">
        <v>1477</v>
      </c>
      <c r="E277" s="487"/>
      <c r="F277" s="487"/>
      <c r="G277" s="487"/>
      <c r="H277" s="108" t="s">
        <v>211</v>
      </c>
      <c r="I277" s="472">
        <v>318.35000000000002</v>
      </c>
      <c r="J277" s="472"/>
      <c r="K277" s="473">
        <v>0</v>
      </c>
      <c r="L277" s="473"/>
      <c r="M277" s="473"/>
      <c r="N277" s="473"/>
      <c r="O277" s="472">
        <v>0</v>
      </c>
      <c r="P277" s="472"/>
    </row>
    <row r="278" spans="2:16" ht="8.25" customHeight="1" x14ac:dyDescent="0.25">
      <c r="D278" s="487"/>
      <c r="E278" s="487"/>
      <c r="F278" s="487"/>
      <c r="G278" s="487"/>
      <c r="K278" s="431"/>
      <c r="L278" s="431"/>
      <c r="M278" s="431"/>
      <c r="N278" s="431"/>
    </row>
    <row r="279" spans="2:16" ht="3" customHeight="1" x14ac:dyDescent="0.25">
      <c r="K279" s="431"/>
      <c r="L279" s="431"/>
      <c r="M279" s="431"/>
      <c r="N279" s="431"/>
    </row>
    <row r="280" spans="2:16" ht="10.5" customHeight="1" x14ac:dyDescent="0.25">
      <c r="B280" s="467" t="s">
        <v>1478</v>
      </c>
      <c r="C280" s="467"/>
      <c r="D280" s="468" t="s">
        <v>1479</v>
      </c>
      <c r="E280" s="468"/>
      <c r="F280" s="468"/>
      <c r="G280" s="468"/>
      <c r="K280" s="431"/>
      <c r="L280" s="431"/>
      <c r="M280" s="431"/>
      <c r="N280" s="431"/>
      <c r="O280" s="469">
        <v>0</v>
      </c>
      <c r="P280" s="469"/>
    </row>
    <row r="281" spans="2:16" ht="3" customHeight="1" x14ac:dyDescent="0.25">
      <c r="K281" s="431"/>
      <c r="L281" s="431"/>
      <c r="M281" s="431"/>
      <c r="N281" s="431"/>
    </row>
    <row r="282" spans="2:16" ht="10.5" customHeight="1" x14ac:dyDescent="0.25">
      <c r="B282" s="484" t="s">
        <v>1480</v>
      </c>
      <c r="C282" s="484"/>
      <c r="D282" s="485" t="s">
        <v>1481</v>
      </c>
      <c r="E282" s="485"/>
      <c r="F282" s="485"/>
      <c r="G282" s="485"/>
      <c r="K282" s="431"/>
      <c r="L282" s="431"/>
      <c r="M282" s="431"/>
      <c r="N282" s="431"/>
      <c r="O282" s="486">
        <v>0</v>
      </c>
      <c r="P282" s="486"/>
    </row>
    <row r="283" spans="2:16" ht="3" customHeight="1" x14ac:dyDescent="0.25">
      <c r="K283" s="431"/>
      <c r="L283" s="431"/>
      <c r="M283" s="431"/>
      <c r="N283" s="431"/>
    </row>
    <row r="284" spans="2:16" ht="10.5" customHeight="1" x14ac:dyDescent="0.25">
      <c r="B284" s="470" t="s">
        <v>1482</v>
      </c>
      <c r="C284" s="470"/>
      <c r="D284" s="471" t="s">
        <v>1483</v>
      </c>
      <c r="E284" s="471"/>
      <c r="F284" s="471"/>
      <c r="G284" s="471"/>
      <c r="H284" s="108" t="s">
        <v>1484</v>
      </c>
      <c r="I284" s="472">
        <v>7.3100000000000005</v>
      </c>
      <c r="J284" s="472"/>
      <c r="K284" s="473">
        <v>0</v>
      </c>
      <c r="L284" s="473"/>
      <c r="M284" s="473"/>
      <c r="N284" s="473"/>
      <c r="O284" s="472">
        <v>0</v>
      </c>
      <c r="P284" s="472"/>
    </row>
    <row r="285" spans="2:16" ht="3" customHeight="1" x14ac:dyDescent="0.25">
      <c r="K285" s="431"/>
      <c r="L285" s="431"/>
      <c r="M285" s="431"/>
      <c r="N285" s="431"/>
    </row>
    <row r="286" spans="2:16" ht="10.5" customHeight="1" x14ac:dyDescent="0.25">
      <c r="B286" s="484" t="s">
        <v>1485</v>
      </c>
      <c r="C286" s="484"/>
      <c r="D286" s="485" t="s">
        <v>1486</v>
      </c>
      <c r="E286" s="485"/>
      <c r="F286" s="485"/>
      <c r="G286" s="485"/>
      <c r="K286" s="431"/>
      <c r="L286" s="431"/>
      <c r="M286" s="431"/>
      <c r="N286" s="431"/>
      <c r="O286" s="486">
        <v>0</v>
      </c>
      <c r="P286" s="486"/>
    </row>
    <row r="287" spans="2:16" ht="3" customHeight="1" x14ac:dyDescent="0.25">
      <c r="K287" s="431"/>
      <c r="L287" s="431"/>
      <c r="M287" s="431"/>
      <c r="N287" s="431"/>
    </row>
    <row r="288" spans="2:16" ht="10.5" customHeight="1" x14ac:dyDescent="0.25">
      <c r="B288" s="470" t="s">
        <v>1487</v>
      </c>
      <c r="C288" s="470"/>
      <c r="D288" s="471" t="s">
        <v>1488</v>
      </c>
      <c r="E288" s="471"/>
      <c r="F288" s="471"/>
      <c r="G288" s="471"/>
      <c r="H288" s="108" t="s">
        <v>226</v>
      </c>
      <c r="I288" s="472">
        <v>39.43</v>
      </c>
      <c r="J288" s="472"/>
      <c r="K288" s="473">
        <v>0</v>
      </c>
      <c r="L288" s="473"/>
      <c r="M288" s="473"/>
      <c r="N288" s="473"/>
      <c r="O288" s="472">
        <v>0</v>
      </c>
      <c r="P288" s="472"/>
    </row>
    <row r="289" spans="2:16" ht="3" customHeight="1" x14ac:dyDescent="0.25">
      <c r="K289" s="431"/>
      <c r="L289" s="431"/>
      <c r="M289" s="431"/>
      <c r="N289" s="431"/>
    </row>
    <row r="290" spans="2:16" ht="10.5" customHeight="1" x14ac:dyDescent="0.25">
      <c r="B290" s="484" t="s">
        <v>1489</v>
      </c>
      <c r="C290" s="484"/>
      <c r="D290" s="485" t="s">
        <v>1490</v>
      </c>
      <c r="E290" s="485"/>
      <c r="F290" s="485"/>
      <c r="G290" s="485"/>
      <c r="K290" s="431"/>
      <c r="L290" s="431"/>
      <c r="M290" s="431"/>
      <c r="N290" s="431"/>
      <c r="O290" s="486">
        <v>0</v>
      </c>
      <c r="P290" s="486"/>
    </row>
    <row r="291" spans="2:16" ht="3" customHeight="1" x14ac:dyDescent="0.25">
      <c r="K291" s="431"/>
      <c r="L291" s="431"/>
      <c r="M291" s="431"/>
      <c r="N291" s="431"/>
    </row>
    <row r="292" spans="2:16" ht="10.5" customHeight="1" x14ac:dyDescent="0.25">
      <c r="B292" s="470" t="s">
        <v>1491</v>
      </c>
      <c r="C292" s="470"/>
      <c r="D292" s="471" t="s">
        <v>1426</v>
      </c>
      <c r="E292" s="471"/>
      <c r="F292" s="471"/>
      <c r="G292" s="471"/>
      <c r="H292" s="108" t="s">
        <v>280</v>
      </c>
      <c r="I292" s="472">
        <v>0.72</v>
      </c>
      <c r="J292" s="472"/>
      <c r="K292" s="473">
        <v>0</v>
      </c>
      <c r="L292" s="473"/>
      <c r="M292" s="473"/>
      <c r="N292" s="473"/>
      <c r="O292" s="472">
        <v>0</v>
      </c>
      <c r="P292" s="472"/>
    </row>
    <row r="293" spans="2:16" ht="3" customHeight="1" x14ac:dyDescent="0.25">
      <c r="K293" s="431"/>
      <c r="L293" s="431"/>
      <c r="M293" s="431"/>
      <c r="N293" s="431"/>
    </row>
    <row r="294" spans="2:16" ht="10.5" customHeight="1" x14ac:dyDescent="0.25">
      <c r="B294" s="470" t="s">
        <v>1492</v>
      </c>
      <c r="C294" s="470"/>
      <c r="D294" s="471" t="s">
        <v>1428</v>
      </c>
      <c r="E294" s="471"/>
      <c r="F294" s="471"/>
      <c r="G294" s="471"/>
      <c r="H294" s="108" t="s">
        <v>226</v>
      </c>
      <c r="I294" s="472">
        <v>4.7300000000000004</v>
      </c>
      <c r="J294" s="472"/>
      <c r="K294" s="473">
        <v>0</v>
      </c>
      <c r="L294" s="473"/>
      <c r="M294" s="473"/>
      <c r="N294" s="473"/>
      <c r="O294" s="472">
        <v>0</v>
      </c>
      <c r="P294" s="472"/>
    </row>
    <row r="295" spans="2:16" ht="3" customHeight="1" x14ac:dyDescent="0.25">
      <c r="K295" s="431"/>
      <c r="L295" s="431"/>
      <c r="M295" s="431"/>
      <c r="N295" s="431"/>
    </row>
    <row r="296" spans="2:16" ht="10.5" customHeight="1" x14ac:dyDescent="0.25">
      <c r="B296" s="470" t="s">
        <v>1493</v>
      </c>
      <c r="C296" s="470"/>
      <c r="D296" s="471" t="s">
        <v>1430</v>
      </c>
      <c r="E296" s="471"/>
      <c r="F296" s="471"/>
      <c r="G296" s="471"/>
      <c r="H296" s="108" t="s">
        <v>1367</v>
      </c>
      <c r="I296" s="472">
        <v>24.75</v>
      </c>
      <c r="J296" s="472"/>
      <c r="K296" s="473">
        <v>0</v>
      </c>
      <c r="L296" s="473"/>
      <c r="M296" s="473"/>
      <c r="N296" s="473"/>
      <c r="O296" s="472">
        <v>0</v>
      </c>
      <c r="P296" s="472"/>
    </row>
    <row r="297" spans="2:16" ht="3" customHeight="1" x14ac:dyDescent="0.25">
      <c r="K297" s="431"/>
      <c r="L297" s="431"/>
      <c r="M297" s="431"/>
      <c r="N297" s="431"/>
    </row>
    <row r="298" spans="2:16" ht="10.5" customHeight="1" x14ac:dyDescent="0.25">
      <c r="B298" s="484" t="s">
        <v>1494</v>
      </c>
      <c r="C298" s="484"/>
      <c r="D298" s="485" t="s">
        <v>1495</v>
      </c>
      <c r="E298" s="485"/>
      <c r="F298" s="485"/>
      <c r="G298" s="485"/>
      <c r="K298" s="431"/>
      <c r="L298" s="431"/>
      <c r="M298" s="431"/>
      <c r="N298" s="431"/>
      <c r="O298" s="486">
        <v>0</v>
      </c>
      <c r="P298" s="486"/>
    </row>
    <row r="299" spans="2:16" ht="3" customHeight="1" x14ac:dyDescent="0.25">
      <c r="K299" s="431"/>
      <c r="L299" s="431"/>
      <c r="M299" s="431"/>
      <c r="N299" s="431"/>
    </row>
    <row r="300" spans="2:16" ht="10.5" customHeight="1" x14ac:dyDescent="0.25">
      <c r="B300" s="470" t="s">
        <v>1496</v>
      </c>
      <c r="C300" s="470"/>
      <c r="D300" s="471" t="s">
        <v>1497</v>
      </c>
      <c r="E300" s="471"/>
      <c r="F300" s="471"/>
      <c r="G300" s="471"/>
      <c r="H300" s="108" t="s">
        <v>211</v>
      </c>
      <c r="I300" s="472">
        <v>26.150000000000002</v>
      </c>
      <c r="J300" s="472"/>
      <c r="K300" s="473">
        <v>0</v>
      </c>
      <c r="L300" s="473"/>
      <c r="M300" s="473"/>
      <c r="N300" s="473"/>
      <c r="O300" s="472">
        <v>0</v>
      </c>
      <c r="P300" s="472"/>
    </row>
    <row r="301" spans="2:16" ht="3" customHeight="1" x14ac:dyDescent="0.25">
      <c r="K301" s="431"/>
      <c r="L301" s="431"/>
      <c r="M301" s="431"/>
      <c r="N301" s="431"/>
    </row>
    <row r="302" spans="2:16" ht="10.5" customHeight="1" x14ac:dyDescent="0.25">
      <c r="B302" s="470" t="s">
        <v>1498</v>
      </c>
      <c r="C302" s="470"/>
      <c r="D302" s="471" t="s">
        <v>1499</v>
      </c>
      <c r="E302" s="471"/>
      <c r="F302" s="471"/>
      <c r="G302" s="471"/>
      <c r="H302" s="108" t="s">
        <v>211</v>
      </c>
      <c r="I302" s="472">
        <v>15.23</v>
      </c>
      <c r="J302" s="472"/>
      <c r="K302" s="473">
        <v>0</v>
      </c>
      <c r="L302" s="473"/>
      <c r="M302" s="473"/>
      <c r="N302" s="473"/>
      <c r="O302" s="472">
        <v>0</v>
      </c>
      <c r="P302" s="472"/>
    </row>
    <row r="303" spans="2:16" ht="3" customHeight="1" x14ac:dyDescent="0.25">
      <c r="K303" s="431"/>
      <c r="L303" s="431"/>
      <c r="M303" s="431"/>
      <c r="N303" s="431"/>
    </row>
    <row r="304" spans="2:16" ht="10.5" customHeight="1" x14ac:dyDescent="0.25">
      <c r="B304" s="470" t="s">
        <v>1500</v>
      </c>
      <c r="C304" s="470"/>
      <c r="D304" s="487" t="s">
        <v>1477</v>
      </c>
      <c r="E304" s="487"/>
      <c r="F304" s="487"/>
      <c r="G304" s="487"/>
      <c r="H304" s="108" t="s">
        <v>211</v>
      </c>
      <c r="I304" s="472">
        <v>45.69</v>
      </c>
      <c r="J304" s="472"/>
      <c r="K304" s="473">
        <v>0</v>
      </c>
      <c r="L304" s="473"/>
      <c r="M304" s="473"/>
      <c r="N304" s="473"/>
      <c r="O304" s="472">
        <v>0</v>
      </c>
      <c r="P304" s="472"/>
    </row>
    <row r="305" spans="2:16" ht="8.25" customHeight="1" x14ac:dyDescent="0.25">
      <c r="D305" s="487"/>
      <c r="E305" s="487"/>
      <c r="F305" s="487"/>
      <c r="G305" s="487"/>
      <c r="K305" s="431"/>
      <c r="L305" s="431"/>
      <c r="M305" s="431"/>
      <c r="N305" s="431"/>
    </row>
    <row r="306" spans="2:16" ht="3" customHeight="1" x14ac:dyDescent="0.25">
      <c r="K306" s="431"/>
      <c r="L306" s="431"/>
      <c r="M306" s="431"/>
      <c r="N306" s="431"/>
    </row>
    <row r="307" spans="2:16" ht="10.5" customHeight="1" x14ac:dyDescent="0.25">
      <c r="B307" s="470" t="s">
        <v>1501</v>
      </c>
      <c r="C307" s="470"/>
      <c r="D307" s="471" t="s">
        <v>1502</v>
      </c>
      <c r="E307" s="471"/>
      <c r="F307" s="471"/>
      <c r="G307" s="471"/>
      <c r="H307" s="108" t="s">
        <v>55</v>
      </c>
      <c r="I307" s="472">
        <v>1</v>
      </c>
      <c r="J307" s="472"/>
      <c r="K307" s="473">
        <v>0</v>
      </c>
      <c r="L307" s="473"/>
      <c r="M307" s="473"/>
      <c r="N307" s="473"/>
      <c r="O307" s="472">
        <v>0</v>
      </c>
      <c r="P307" s="472"/>
    </row>
    <row r="308" spans="2:16" ht="3" customHeight="1" x14ac:dyDescent="0.25">
      <c r="K308" s="431"/>
      <c r="L308" s="431"/>
      <c r="M308" s="431"/>
      <c r="N308" s="431"/>
    </row>
    <row r="309" spans="2:16" ht="10.5" customHeight="1" x14ac:dyDescent="0.25">
      <c r="B309" s="488" t="s">
        <v>1503</v>
      </c>
      <c r="C309" s="488"/>
      <c r="D309" s="489" t="s">
        <v>1504</v>
      </c>
      <c r="E309" s="489"/>
      <c r="F309" s="489"/>
      <c r="G309" s="489"/>
      <c r="K309" s="431"/>
      <c r="L309" s="431"/>
      <c r="M309" s="431"/>
      <c r="N309" s="431"/>
      <c r="O309" s="490">
        <v>698513.93</v>
      </c>
      <c r="P309" s="490"/>
    </row>
    <row r="310" spans="2:16" ht="3" customHeight="1" x14ac:dyDescent="0.25">
      <c r="K310" s="431"/>
      <c r="L310" s="431"/>
      <c r="M310" s="431"/>
      <c r="N310" s="431"/>
    </row>
    <row r="311" spans="2:16" ht="10.5" customHeight="1" x14ac:dyDescent="0.25">
      <c r="B311" s="467" t="s">
        <v>1505</v>
      </c>
      <c r="C311" s="467"/>
      <c r="D311" s="468" t="s">
        <v>1506</v>
      </c>
      <c r="E311" s="468"/>
      <c r="F311" s="468"/>
      <c r="G311" s="468"/>
      <c r="K311" s="431"/>
      <c r="L311" s="431"/>
      <c r="M311" s="431"/>
      <c r="N311" s="431"/>
      <c r="O311" s="469">
        <v>0</v>
      </c>
      <c r="P311" s="469"/>
    </row>
    <row r="312" spans="2:16" ht="3" customHeight="1" x14ac:dyDescent="0.25">
      <c r="K312" s="431"/>
      <c r="L312" s="431"/>
      <c r="M312" s="431"/>
      <c r="N312" s="431"/>
    </row>
    <row r="313" spans="2:16" ht="10.5" customHeight="1" x14ac:dyDescent="0.25">
      <c r="B313" s="484" t="s">
        <v>1507</v>
      </c>
      <c r="C313" s="484"/>
      <c r="D313" s="485" t="s">
        <v>1508</v>
      </c>
      <c r="E313" s="485"/>
      <c r="F313" s="485"/>
      <c r="G313" s="485"/>
      <c r="K313" s="431"/>
      <c r="L313" s="431"/>
      <c r="M313" s="431"/>
      <c r="N313" s="431"/>
      <c r="O313" s="486">
        <v>0</v>
      </c>
      <c r="P313" s="486"/>
    </row>
    <row r="314" spans="2:16" ht="3" customHeight="1" x14ac:dyDescent="0.25">
      <c r="K314" s="431"/>
      <c r="L314" s="431"/>
      <c r="M314" s="431"/>
      <c r="N314" s="431"/>
    </row>
    <row r="315" spans="2:16" ht="10.5" customHeight="1" x14ac:dyDescent="0.25">
      <c r="B315" s="470" t="s">
        <v>1509</v>
      </c>
      <c r="C315" s="470"/>
      <c r="D315" s="471" t="s">
        <v>1510</v>
      </c>
      <c r="E315" s="471"/>
      <c r="F315" s="471"/>
      <c r="G315" s="471"/>
      <c r="H315" s="108" t="s">
        <v>211</v>
      </c>
      <c r="I315" s="472">
        <v>32</v>
      </c>
      <c r="J315" s="472"/>
      <c r="K315" s="473">
        <v>0</v>
      </c>
      <c r="L315" s="473"/>
      <c r="M315" s="473"/>
      <c r="N315" s="473"/>
      <c r="O315" s="472">
        <v>0</v>
      </c>
      <c r="P315" s="472"/>
    </row>
    <row r="316" spans="2:16" ht="3" customHeight="1" x14ac:dyDescent="0.25">
      <c r="K316" s="431"/>
      <c r="L316" s="431"/>
      <c r="M316" s="431"/>
      <c r="N316" s="431"/>
      <c r="P316" s="104">
        <v>0</v>
      </c>
    </row>
    <row r="317" spans="2:16" ht="10.5" customHeight="1" x14ac:dyDescent="0.25">
      <c r="B317" s="470" t="s">
        <v>1511</v>
      </c>
      <c r="C317" s="470"/>
      <c r="D317" s="471" t="s">
        <v>1512</v>
      </c>
      <c r="E317" s="471"/>
      <c r="F317" s="471"/>
      <c r="G317" s="471"/>
      <c r="H317" s="108" t="s">
        <v>211</v>
      </c>
      <c r="I317" s="472">
        <v>36.450000000000003</v>
      </c>
      <c r="J317" s="472"/>
      <c r="K317" s="473">
        <v>0</v>
      </c>
      <c r="L317" s="473"/>
      <c r="M317" s="473"/>
      <c r="N317" s="473"/>
      <c r="O317" s="472">
        <v>0</v>
      </c>
      <c r="P317" s="472"/>
    </row>
    <row r="318" spans="2:16" ht="3" customHeight="1" x14ac:dyDescent="0.25">
      <c r="K318" s="431"/>
      <c r="L318" s="431"/>
      <c r="M318" s="431"/>
      <c r="N318" s="431"/>
    </row>
    <row r="319" spans="2:16" ht="10.5" customHeight="1" x14ac:dyDescent="0.25">
      <c r="B319" s="470" t="s">
        <v>1513</v>
      </c>
      <c r="C319" s="470"/>
      <c r="D319" s="471" t="s">
        <v>1514</v>
      </c>
      <c r="E319" s="471"/>
      <c r="F319" s="471"/>
      <c r="G319" s="471"/>
      <c r="H319" s="108" t="s">
        <v>226</v>
      </c>
      <c r="I319" s="472">
        <v>99.84</v>
      </c>
      <c r="J319" s="472"/>
      <c r="K319" s="473">
        <v>0</v>
      </c>
      <c r="L319" s="473"/>
      <c r="M319" s="473"/>
      <c r="N319" s="473"/>
      <c r="O319" s="472">
        <v>0</v>
      </c>
      <c r="P319" s="472"/>
    </row>
    <row r="320" spans="2:16" ht="3" customHeight="1" x14ac:dyDescent="0.25">
      <c r="K320" s="431"/>
      <c r="L320" s="431"/>
      <c r="M320" s="431"/>
      <c r="N320" s="431"/>
    </row>
    <row r="321" spans="2:16" ht="10.5" customHeight="1" x14ac:dyDescent="0.25">
      <c r="B321" s="470" t="s">
        <v>1515</v>
      </c>
      <c r="C321" s="470"/>
      <c r="D321" s="471" t="s">
        <v>1446</v>
      </c>
      <c r="E321" s="471"/>
      <c r="F321" s="471"/>
      <c r="G321" s="471"/>
      <c r="H321" s="108" t="s">
        <v>226</v>
      </c>
      <c r="I321" s="472">
        <v>99.84</v>
      </c>
      <c r="J321" s="472"/>
      <c r="K321" s="473">
        <v>0</v>
      </c>
      <c r="L321" s="473"/>
      <c r="M321" s="473"/>
      <c r="N321" s="473"/>
      <c r="O321" s="472">
        <v>0</v>
      </c>
      <c r="P321" s="472"/>
    </row>
    <row r="322" spans="2:16" ht="3" customHeight="1" x14ac:dyDescent="0.25">
      <c r="K322" s="431"/>
      <c r="L322" s="431"/>
      <c r="M322" s="431"/>
      <c r="N322" s="431"/>
    </row>
    <row r="323" spans="2:16" ht="10.5" customHeight="1" x14ac:dyDescent="0.25">
      <c r="B323" s="484" t="s">
        <v>1516</v>
      </c>
      <c r="C323" s="484"/>
      <c r="D323" s="485" t="s">
        <v>1517</v>
      </c>
      <c r="E323" s="485"/>
      <c r="F323" s="485"/>
      <c r="G323" s="485"/>
      <c r="K323" s="431"/>
      <c r="L323" s="431"/>
      <c r="M323" s="431"/>
      <c r="N323" s="431"/>
      <c r="O323" s="486">
        <v>0</v>
      </c>
      <c r="P323" s="486"/>
    </row>
    <row r="324" spans="2:16" ht="3" customHeight="1" x14ac:dyDescent="0.25">
      <c r="K324" s="431"/>
      <c r="L324" s="431"/>
      <c r="M324" s="431"/>
      <c r="N324" s="431"/>
    </row>
    <row r="325" spans="2:16" ht="10.5" customHeight="1" x14ac:dyDescent="0.25">
      <c r="B325" s="470" t="s">
        <v>1518</v>
      </c>
      <c r="C325" s="470"/>
      <c r="D325" s="487" t="s">
        <v>1519</v>
      </c>
      <c r="E325" s="487"/>
      <c r="F325" s="487"/>
      <c r="G325" s="487"/>
      <c r="H325" s="108" t="s">
        <v>226</v>
      </c>
      <c r="I325" s="472">
        <v>110.54</v>
      </c>
      <c r="J325" s="472"/>
      <c r="K325" s="473">
        <v>0</v>
      </c>
      <c r="L325" s="473"/>
      <c r="M325" s="473"/>
      <c r="N325" s="473"/>
      <c r="O325" s="472">
        <v>0</v>
      </c>
      <c r="P325" s="472"/>
    </row>
    <row r="326" spans="2:16" ht="8.25" customHeight="1" x14ac:dyDescent="0.25">
      <c r="D326" s="487"/>
      <c r="E326" s="487"/>
      <c r="F326" s="487"/>
      <c r="G326" s="487"/>
      <c r="K326" s="431"/>
      <c r="L326" s="431"/>
      <c r="M326" s="431"/>
      <c r="N326" s="431"/>
    </row>
    <row r="327" spans="2:16" ht="3" customHeight="1" x14ac:dyDescent="0.25">
      <c r="K327" s="431"/>
      <c r="L327" s="431"/>
      <c r="M327" s="431"/>
      <c r="N327" s="431"/>
    </row>
    <row r="328" spans="2:16" ht="10.5" customHeight="1" x14ac:dyDescent="0.25">
      <c r="B328" s="470" t="s">
        <v>1520</v>
      </c>
      <c r="C328" s="470"/>
      <c r="D328" s="471" t="s">
        <v>1521</v>
      </c>
      <c r="E328" s="471"/>
      <c r="F328" s="471"/>
      <c r="G328" s="471"/>
      <c r="H328" s="108" t="s">
        <v>226</v>
      </c>
      <c r="I328" s="472">
        <v>5.8</v>
      </c>
      <c r="J328" s="472"/>
      <c r="K328" s="473">
        <v>0</v>
      </c>
      <c r="L328" s="473"/>
      <c r="M328" s="473"/>
      <c r="N328" s="473"/>
      <c r="O328" s="472">
        <v>0</v>
      </c>
      <c r="P328" s="472"/>
    </row>
    <row r="329" spans="2:16" ht="2.25" customHeight="1" x14ac:dyDescent="0.25">
      <c r="K329" s="431"/>
      <c r="L329" s="431"/>
      <c r="M329" s="431"/>
      <c r="N329" s="431"/>
    </row>
    <row r="330" spans="2:16" ht="10.5" customHeight="1" x14ac:dyDescent="0.25">
      <c r="B330" s="470" t="s">
        <v>1522</v>
      </c>
      <c r="C330" s="470"/>
      <c r="D330" s="487" t="s">
        <v>1523</v>
      </c>
      <c r="E330" s="487"/>
      <c r="F330" s="487"/>
      <c r="G330" s="487"/>
      <c r="H330" s="108" t="s">
        <v>226</v>
      </c>
      <c r="I330" s="472">
        <v>110.54</v>
      </c>
      <c r="J330" s="472"/>
      <c r="K330" s="473">
        <v>0</v>
      </c>
      <c r="L330" s="473"/>
      <c r="M330" s="473"/>
      <c r="N330" s="473"/>
      <c r="O330" s="472">
        <v>0</v>
      </c>
      <c r="P330" s="472"/>
    </row>
    <row r="331" spans="2:16" ht="8.25" customHeight="1" x14ac:dyDescent="0.25">
      <c r="D331" s="487"/>
      <c r="E331" s="487"/>
      <c r="F331" s="487"/>
      <c r="G331" s="487"/>
      <c r="K331" s="431"/>
      <c r="L331" s="431"/>
      <c r="M331" s="431"/>
      <c r="N331" s="431"/>
    </row>
    <row r="332" spans="2:16" ht="3" customHeight="1" x14ac:dyDescent="0.25">
      <c r="K332" s="431"/>
      <c r="L332" s="431"/>
      <c r="M332" s="431"/>
      <c r="N332" s="431"/>
    </row>
    <row r="333" spans="2:16" ht="10.5" customHeight="1" x14ac:dyDescent="0.25">
      <c r="B333" s="470" t="s">
        <v>1524</v>
      </c>
      <c r="C333" s="470"/>
      <c r="D333" s="471" t="s">
        <v>1525</v>
      </c>
      <c r="E333" s="471"/>
      <c r="F333" s="471"/>
      <c r="G333" s="471"/>
      <c r="H333" s="108" t="s">
        <v>211</v>
      </c>
      <c r="I333" s="472">
        <v>86.8</v>
      </c>
      <c r="J333" s="472"/>
      <c r="K333" s="473">
        <v>0</v>
      </c>
      <c r="L333" s="473"/>
      <c r="M333" s="473"/>
      <c r="N333" s="473"/>
      <c r="O333" s="472">
        <v>0</v>
      </c>
      <c r="P333" s="472"/>
    </row>
    <row r="334" spans="2:16" ht="3" customHeight="1" x14ac:dyDescent="0.25">
      <c r="K334" s="431"/>
      <c r="L334" s="431"/>
      <c r="M334" s="431"/>
      <c r="N334" s="431"/>
    </row>
    <row r="335" spans="2:16" ht="10.5" customHeight="1" x14ac:dyDescent="0.25">
      <c r="B335" s="467" t="s">
        <v>1526</v>
      </c>
      <c r="C335" s="467"/>
      <c r="D335" s="468" t="s">
        <v>1527</v>
      </c>
      <c r="E335" s="468"/>
      <c r="F335" s="468"/>
      <c r="G335" s="468"/>
      <c r="K335" s="431"/>
      <c r="L335" s="431"/>
      <c r="M335" s="431"/>
      <c r="N335" s="431"/>
      <c r="O335" s="469">
        <v>0</v>
      </c>
      <c r="P335" s="469"/>
    </row>
    <row r="336" spans="2:16" ht="3" customHeight="1" x14ac:dyDescent="0.25">
      <c r="K336" s="431"/>
      <c r="L336" s="431"/>
      <c r="M336" s="431"/>
      <c r="N336" s="431"/>
    </row>
    <row r="337" spans="2:16" ht="10.5" customHeight="1" x14ac:dyDescent="0.25">
      <c r="B337" s="484" t="s">
        <v>1528</v>
      </c>
      <c r="C337" s="484"/>
      <c r="D337" s="485" t="s">
        <v>1529</v>
      </c>
      <c r="E337" s="485"/>
      <c r="F337" s="485"/>
      <c r="G337" s="485"/>
      <c r="K337" s="431"/>
      <c r="L337" s="431"/>
      <c r="M337" s="431"/>
      <c r="N337" s="431"/>
      <c r="O337" s="486">
        <v>0</v>
      </c>
      <c r="P337" s="486"/>
    </row>
    <row r="338" spans="2:16" ht="3" customHeight="1" x14ac:dyDescent="0.25">
      <c r="K338" s="431"/>
      <c r="L338" s="431"/>
      <c r="M338" s="431"/>
      <c r="N338" s="431"/>
    </row>
    <row r="339" spans="2:16" ht="10.5" customHeight="1" x14ac:dyDescent="0.25">
      <c r="B339" s="470" t="s">
        <v>1530</v>
      </c>
      <c r="C339" s="470"/>
      <c r="D339" s="471" t="s">
        <v>1531</v>
      </c>
      <c r="E339" s="471"/>
      <c r="F339" s="471"/>
      <c r="G339" s="471"/>
      <c r="H339" s="108" t="s">
        <v>280</v>
      </c>
      <c r="I339" s="472">
        <v>66.34</v>
      </c>
      <c r="J339" s="472"/>
      <c r="K339" s="473">
        <v>0</v>
      </c>
      <c r="L339" s="473"/>
      <c r="M339" s="473"/>
      <c r="N339" s="473"/>
      <c r="O339" s="472">
        <v>0</v>
      </c>
      <c r="P339" s="472"/>
    </row>
    <row r="340" spans="2:16" ht="3" customHeight="1" x14ac:dyDescent="0.25">
      <c r="K340" s="431"/>
      <c r="L340" s="431"/>
      <c r="M340" s="431"/>
      <c r="N340" s="431"/>
    </row>
    <row r="341" spans="2:16" ht="10.5" customHeight="1" x14ac:dyDescent="0.25">
      <c r="B341" s="470" t="s">
        <v>1532</v>
      </c>
      <c r="C341" s="470"/>
      <c r="D341" s="471" t="s">
        <v>1336</v>
      </c>
      <c r="E341" s="471"/>
      <c r="F341" s="471"/>
      <c r="G341" s="471"/>
      <c r="H341" s="108" t="s">
        <v>280</v>
      </c>
      <c r="I341" s="472">
        <v>66.34</v>
      </c>
      <c r="J341" s="472"/>
      <c r="K341" s="473">
        <v>0</v>
      </c>
      <c r="L341" s="473"/>
      <c r="M341" s="473"/>
      <c r="N341" s="473"/>
      <c r="O341" s="472">
        <v>0</v>
      </c>
      <c r="P341" s="472"/>
    </row>
    <row r="342" spans="2:16" ht="3" customHeight="1" x14ac:dyDescent="0.25">
      <c r="K342" s="431"/>
      <c r="L342" s="431"/>
      <c r="M342" s="431"/>
      <c r="N342" s="431"/>
    </row>
    <row r="343" spans="2:16" ht="10.5" customHeight="1" x14ac:dyDescent="0.25">
      <c r="B343" s="470" t="s">
        <v>1533</v>
      </c>
      <c r="C343" s="470"/>
      <c r="D343" s="487" t="s">
        <v>1338</v>
      </c>
      <c r="E343" s="487"/>
      <c r="F343" s="487"/>
      <c r="G343" s="487"/>
      <c r="H343" s="108" t="s">
        <v>280</v>
      </c>
      <c r="I343" s="472">
        <v>66.34</v>
      </c>
      <c r="J343" s="472"/>
      <c r="K343" s="473">
        <v>0</v>
      </c>
      <c r="L343" s="473"/>
      <c r="M343" s="473"/>
      <c r="N343" s="473"/>
      <c r="O343" s="472">
        <v>0</v>
      </c>
      <c r="P343" s="472"/>
    </row>
    <row r="344" spans="2:16" ht="8.25" customHeight="1" x14ac:dyDescent="0.25">
      <c r="D344" s="487"/>
      <c r="E344" s="487"/>
      <c r="F344" s="487"/>
      <c r="G344" s="487"/>
      <c r="K344" s="431"/>
      <c r="L344" s="431"/>
      <c r="M344" s="431"/>
      <c r="N344" s="431"/>
    </row>
    <row r="345" spans="2:16" ht="3" customHeight="1" x14ac:dyDescent="0.25">
      <c r="K345" s="431"/>
      <c r="L345" s="431"/>
      <c r="M345" s="431"/>
      <c r="N345" s="431"/>
    </row>
    <row r="346" spans="2:16" ht="10.5" customHeight="1" x14ac:dyDescent="0.25">
      <c r="B346" s="470" t="s">
        <v>1534</v>
      </c>
      <c r="C346" s="470"/>
      <c r="D346" s="487" t="s">
        <v>1535</v>
      </c>
      <c r="E346" s="487"/>
      <c r="F346" s="487"/>
      <c r="G346" s="487"/>
      <c r="H346" s="108" t="s">
        <v>226</v>
      </c>
      <c r="I346" s="472">
        <v>1326.78</v>
      </c>
      <c r="J346" s="472"/>
      <c r="K346" s="473">
        <v>0</v>
      </c>
      <c r="L346" s="473"/>
      <c r="M346" s="473"/>
      <c r="N346" s="473"/>
      <c r="O346" s="472">
        <v>0</v>
      </c>
      <c r="P346" s="472"/>
    </row>
    <row r="347" spans="2:16" ht="8.25" customHeight="1" x14ac:dyDescent="0.25">
      <c r="D347" s="487"/>
      <c r="E347" s="487"/>
      <c r="F347" s="487"/>
      <c r="G347" s="487"/>
      <c r="K347" s="431"/>
      <c r="L347" s="431"/>
      <c r="M347" s="431"/>
      <c r="N347" s="431"/>
    </row>
    <row r="348" spans="2:16" ht="3" customHeight="1" x14ac:dyDescent="0.25">
      <c r="K348" s="431"/>
      <c r="L348" s="431"/>
      <c r="M348" s="431"/>
      <c r="N348" s="431"/>
    </row>
    <row r="349" spans="2:16" ht="10.5" customHeight="1" x14ac:dyDescent="0.25">
      <c r="B349" s="470" t="s">
        <v>1536</v>
      </c>
      <c r="C349" s="470"/>
      <c r="D349" s="471" t="s">
        <v>1537</v>
      </c>
      <c r="E349" s="471"/>
      <c r="F349" s="471"/>
      <c r="G349" s="471"/>
      <c r="H349" s="108" t="s">
        <v>226</v>
      </c>
      <c r="I349" s="472">
        <v>1326.78</v>
      </c>
      <c r="J349" s="472"/>
      <c r="K349" s="473">
        <v>0</v>
      </c>
      <c r="L349" s="473"/>
      <c r="M349" s="473"/>
      <c r="N349" s="473"/>
      <c r="O349" s="472">
        <v>0</v>
      </c>
      <c r="P349" s="472"/>
    </row>
    <row r="350" spans="2:16" ht="3" customHeight="1" x14ac:dyDescent="0.25">
      <c r="K350" s="431"/>
      <c r="L350" s="431"/>
      <c r="M350" s="431"/>
      <c r="N350" s="431"/>
    </row>
    <row r="351" spans="2:16" ht="10.5" customHeight="1" x14ac:dyDescent="0.25">
      <c r="B351" s="470" t="s">
        <v>1538</v>
      </c>
      <c r="C351" s="470"/>
      <c r="D351" s="471" t="s">
        <v>1539</v>
      </c>
      <c r="E351" s="471"/>
      <c r="F351" s="471"/>
      <c r="G351" s="471"/>
      <c r="H351" s="108" t="s">
        <v>55</v>
      </c>
      <c r="I351" s="472">
        <v>908</v>
      </c>
      <c r="J351" s="472"/>
      <c r="K351" s="473">
        <v>0</v>
      </c>
      <c r="L351" s="473"/>
      <c r="M351" s="473"/>
      <c r="N351" s="473"/>
      <c r="O351" s="472">
        <v>0</v>
      </c>
      <c r="P351" s="472"/>
    </row>
    <row r="352" spans="2:16" ht="3" customHeight="1" x14ac:dyDescent="0.25">
      <c r="K352" s="431"/>
      <c r="L352" s="431"/>
      <c r="M352" s="431"/>
      <c r="N352" s="431"/>
    </row>
    <row r="353" spans="2:16" ht="10.5" customHeight="1" x14ac:dyDescent="0.25">
      <c r="B353" s="470" t="s">
        <v>1540</v>
      </c>
      <c r="C353" s="470"/>
      <c r="D353" s="471" t="s">
        <v>1541</v>
      </c>
      <c r="E353" s="471"/>
      <c r="F353" s="471"/>
      <c r="G353" s="471"/>
      <c r="H353" s="108" t="s">
        <v>280</v>
      </c>
      <c r="I353" s="472">
        <v>44.230000000000004</v>
      </c>
      <c r="J353" s="472"/>
      <c r="K353" s="473">
        <v>0</v>
      </c>
      <c r="L353" s="473"/>
      <c r="M353" s="473"/>
      <c r="N353" s="473"/>
      <c r="O353" s="472">
        <v>0</v>
      </c>
      <c r="P353" s="472"/>
    </row>
    <row r="354" spans="2:16" ht="3" customHeight="1" x14ac:dyDescent="0.25">
      <c r="K354" s="431"/>
      <c r="L354" s="431"/>
      <c r="M354" s="431"/>
      <c r="N354" s="431"/>
    </row>
    <row r="355" spans="2:16" ht="10.5" customHeight="1" x14ac:dyDescent="0.25">
      <c r="B355" s="470" t="s">
        <v>1542</v>
      </c>
      <c r="C355" s="470"/>
      <c r="D355" s="471" t="s">
        <v>1543</v>
      </c>
      <c r="E355" s="471"/>
      <c r="F355" s="471"/>
      <c r="G355" s="471"/>
      <c r="H355" s="108" t="s">
        <v>280</v>
      </c>
      <c r="I355" s="472">
        <v>44.230000000000004</v>
      </c>
      <c r="J355" s="472"/>
      <c r="K355" s="473">
        <v>0</v>
      </c>
      <c r="L355" s="473"/>
      <c r="M355" s="473"/>
      <c r="N355" s="473"/>
      <c r="O355" s="472">
        <v>0</v>
      </c>
      <c r="P355" s="472"/>
    </row>
    <row r="356" spans="2:16" ht="3" customHeight="1" x14ac:dyDescent="0.25">
      <c r="K356" s="431"/>
      <c r="L356" s="431"/>
      <c r="M356" s="431"/>
      <c r="N356" s="431"/>
    </row>
    <row r="357" spans="2:16" ht="10.5" customHeight="1" x14ac:dyDescent="0.25">
      <c r="B357" s="470" t="s">
        <v>1544</v>
      </c>
      <c r="C357" s="470"/>
      <c r="D357" s="471" t="s">
        <v>1545</v>
      </c>
      <c r="E357" s="471"/>
      <c r="F357" s="471"/>
      <c r="G357" s="471"/>
      <c r="H357" s="108" t="s">
        <v>280</v>
      </c>
      <c r="I357" s="472">
        <v>44.230000000000004</v>
      </c>
      <c r="J357" s="472"/>
      <c r="K357" s="473">
        <v>0</v>
      </c>
      <c r="L357" s="473"/>
      <c r="M357" s="473"/>
      <c r="N357" s="473"/>
      <c r="O357" s="472">
        <v>0</v>
      </c>
      <c r="P357" s="472"/>
    </row>
    <row r="358" spans="2:16" ht="3" customHeight="1" x14ac:dyDescent="0.25">
      <c r="K358" s="431"/>
      <c r="L358" s="431"/>
      <c r="M358" s="431"/>
      <c r="N358" s="431"/>
    </row>
    <row r="359" spans="2:16" ht="10.5" customHeight="1" x14ac:dyDescent="0.25">
      <c r="B359" s="470" t="s">
        <v>1546</v>
      </c>
      <c r="C359" s="470"/>
      <c r="D359" s="471" t="s">
        <v>1547</v>
      </c>
      <c r="E359" s="471"/>
      <c r="F359" s="471"/>
      <c r="G359" s="471"/>
      <c r="H359" s="108" t="s">
        <v>226</v>
      </c>
      <c r="I359" s="472">
        <v>442.26</v>
      </c>
      <c r="J359" s="472"/>
      <c r="K359" s="473">
        <v>0</v>
      </c>
      <c r="L359" s="473"/>
      <c r="M359" s="473"/>
      <c r="N359" s="473"/>
      <c r="O359" s="472">
        <v>0</v>
      </c>
      <c r="P359" s="472"/>
    </row>
    <row r="360" spans="2:16" ht="3" customHeight="1" x14ac:dyDescent="0.25">
      <c r="K360" s="431"/>
      <c r="L360" s="431"/>
      <c r="M360" s="431"/>
      <c r="N360" s="431"/>
    </row>
    <row r="361" spans="2:16" ht="10.5" customHeight="1" x14ac:dyDescent="0.25">
      <c r="B361" s="470" t="s">
        <v>1548</v>
      </c>
      <c r="C361" s="470"/>
      <c r="D361" s="471" t="s">
        <v>1549</v>
      </c>
      <c r="E361" s="471"/>
      <c r="F361" s="471"/>
      <c r="G361" s="471"/>
      <c r="H361" s="108" t="s">
        <v>226</v>
      </c>
      <c r="I361" s="472">
        <v>442.26</v>
      </c>
      <c r="J361" s="472"/>
      <c r="K361" s="473">
        <v>0</v>
      </c>
      <c r="L361" s="473"/>
      <c r="M361" s="473"/>
      <c r="N361" s="473"/>
      <c r="O361" s="472">
        <v>0</v>
      </c>
      <c r="P361" s="472"/>
    </row>
    <row r="362" spans="2:16" ht="3" customHeight="1" x14ac:dyDescent="0.25">
      <c r="K362" s="431"/>
      <c r="L362" s="431"/>
      <c r="M362" s="431"/>
      <c r="N362" s="431"/>
    </row>
    <row r="363" spans="2:16" ht="10.5" customHeight="1" x14ac:dyDescent="0.25">
      <c r="B363" s="470" t="s">
        <v>1550</v>
      </c>
      <c r="C363" s="470"/>
      <c r="D363" s="471" t="s">
        <v>1551</v>
      </c>
      <c r="E363" s="471"/>
      <c r="F363" s="471"/>
      <c r="G363" s="471"/>
      <c r="H363" s="108" t="s">
        <v>226</v>
      </c>
      <c r="I363" s="472">
        <v>442.26</v>
      </c>
      <c r="J363" s="472"/>
      <c r="K363" s="473">
        <v>0</v>
      </c>
      <c r="L363" s="473"/>
      <c r="M363" s="473"/>
      <c r="N363" s="473"/>
      <c r="O363" s="472">
        <v>0</v>
      </c>
      <c r="P363" s="472"/>
    </row>
    <row r="364" spans="2:16" ht="3" customHeight="1" x14ac:dyDescent="0.25">
      <c r="K364" s="431"/>
      <c r="L364" s="431"/>
      <c r="M364" s="431"/>
      <c r="N364" s="431"/>
    </row>
    <row r="365" spans="2:16" ht="10.5" customHeight="1" x14ac:dyDescent="0.25">
      <c r="B365" s="470" t="s">
        <v>1552</v>
      </c>
      <c r="C365" s="470"/>
      <c r="D365" s="471" t="s">
        <v>1553</v>
      </c>
      <c r="E365" s="471"/>
      <c r="F365" s="471"/>
      <c r="G365" s="471"/>
      <c r="H365" s="108" t="s">
        <v>1367</v>
      </c>
      <c r="I365" s="472">
        <v>2316.92</v>
      </c>
      <c r="J365" s="472"/>
      <c r="K365" s="473">
        <v>0</v>
      </c>
      <c r="L365" s="473"/>
      <c r="M365" s="473"/>
      <c r="N365" s="473"/>
      <c r="O365" s="472">
        <v>0</v>
      </c>
      <c r="P365" s="472"/>
    </row>
    <row r="366" spans="2:16" ht="3" customHeight="1" x14ac:dyDescent="0.25">
      <c r="K366" s="431"/>
      <c r="L366" s="431"/>
      <c r="M366" s="431"/>
      <c r="N366" s="431"/>
      <c r="P366" s="104">
        <v>0</v>
      </c>
    </row>
    <row r="367" spans="2:16" ht="10.5" customHeight="1" x14ac:dyDescent="0.25">
      <c r="B367" s="470" t="s">
        <v>1554</v>
      </c>
      <c r="C367" s="470"/>
      <c r="D367" s="471" t="s">
        <v>1555</v>
      </c>
      <c r="E367" s="471"/>
      <c r="F367" s="471"/>
      <c r="G367" s="471"/>
      <c r="H367" s="108" t="s">
        <v>1367</v>
      </c>
      <c r="I367" s="472">
        <v>2316.92</v>
      </c>
      <c r="J367" s="472"/>
      <c r="K367" s="473">
        <v>0</v>
      </c>
      <c r="L367" s="473"/>
      <c r="M367" s="473"/>
      <c r="N367" s="473"/>
      <c r="O367" s="472">
        <v>0</v>
      </c>
      <c r="P367" s="472"/>
    </row>
    <row r="368" spans="2:16" ht="3" customHeight="1" x14ac:dyDescent="0.25">
      <c r="K368" s="431"/>
      <c r="L368" s="431"/>
      <c r="M368" s="431"/>
      <c r="N368" s="431"/>
    </row>
    <row r="369" spans="2:16" ht="10.5" customHeight="1" x14ac:dyDescent="0.25">
      <c r="B369" s="470" t="s">
        <v>1556</v>
      </c>
      <c r="C369" s="470"/>
      <c r="D369" s="471" t="s">
        <v>1557</v>
      </c>
      <c r="E369" s="471"/>
      <c r="F369" s="471"/>
      <c r="G369" s="471"/>
      <c r="H369" s="108" t="s">
        <v>1367</v>
      </c>
      <c r="I369" s="472">
        <v>2316.92</v>
      </c>
      <c r="J369" s="472"/>
      <c r="K369" s="473">
        <v>0</v>
      </c>
      <c r="L369" s="473"/>
      <c r="M369" s="473"/>
      <c r="N369" s="473"/>
      <c r="O369" s="472">
        <v>0</v>
      </c>
      <c r="P369" s="472"/>
    </row>
    <row r="370" spans="2:16" ht="3" customHeight="1" x14ac:dyDescent="0.25">
      <c r="K370" s="431"/>
      <c r="L370" s="431"/>
      <c r="M370" s="431"/>
      <c r="N370" s="431"/>
    </row>
    <row r="371" spans="2:16" ht="10.5" customHeight="1" x14ac:dyDescent="0.25">
      <c r="B371" s="470" t="s">
        <v>1558</v>
      </c>
      <c r="C371" s="470"/>
      <c r="D371" s="471" t="s">
        <v>1446</v>
      </c>
      <c r="E371" s="471"/>
      <c r="F371" s="471"/>
      <c r="G371" s="471"/>
      <c r="H371" s="108" t="s">
        <v>226</v>
      </c>
      <c r="I371" s="472">
        <v>1326.78</v>
      </c>
      <c r="J371" s="472"/>
      <c r="K371" s="473">
        <v>0</v>
      </c>
      <c r="L371" s="473"/>
      <c r="M371" s="473"/>
      <c r="N371" s="473"/>
      <c r="O371" s="472">
        <v>0</v>
      </c>
      <c r="P371" s="472"/>
    </row>
    <row r="372" spans="2:16" ht="3" customHeight="1" x14ac:dyDescent="0.25">
      <c r="K372" s="431"/>
      <c r="L372" s="431"/>
      <c r="M372" s="431"/>
      <c r="N372" s="431"/>
    </row>
    <row r="373" spans="2:16" ht="10.5" customHeight="1" x14ac:dyDescent="0.25">
      <c r="B373" s="470" t="s">
        <v>1559</v>
      </c>
      <c r="C373" s="470"/>
      <c r="D373" s="487" t="s">
        <v>1560</v>
      </c>
      <c r="E373" s="487"/>
      <c r="F373" s="487"/>
      <c r="G373" s="487"/>
      <c r="H373" s="108" t="s">
        <v>226</v>
      </c>
      <c r="I373" s="472">
        <v>129.6</v>
      </c>
      <c r="J373" s="472"/>
      <c r="K373" s="473">
        <v>0</v>
      </c>
      <c r="L373" s="473"/>
      <c r="M373" s="473"/>
      <c r="N373" s="473"/>
      <c r="O373" s="472">
        <v>0</v>
      </c>
      <c r="P373" s="472"/>
    </row>
    <row r="374" spans="2:16" ht="8.25" customHeight="1" x14ac:dyDescent="0.25">
      <c r="D374" s="487"/>
      <c r="E374" s="487"/>
      <c r="F374" s="487"/>
      <c r="G374" s="487"/>
      <c r="K374" s="431"/>
      <c r="L374" s="431"/>
      <c r="M374" s="431"/>
      <c r="N374" s="431"/>
    </row>
    <row r="375" spans="2:16" ht="3" customHeight="1" x14ac:dyDescent="0.25">
      <c r="K375" s="431"/>
      <c r="L375" s="431"/>
      <c r="M375" s="431"/>
      <c r="N375" s="431"/>
    </row>
    <row r="376" spans="2:16" ht="10.5" customHeight="1" x14ac:dyDescent="0.25">
      <c r="B376" s="470" t="s">
        <v>1561</v>
      </c>
      <c r="C376" s="470"/>
      <c r="D376" s="471" t="s">
        <v>1562</v>
      </c>
      <c r="E376" s="471"/>
      <c r="F376" s="471"/>
      <c r="G376" s="471"/>
      <c r="H376" s="108" t="s">
        <v>226</v>
      </c>
      <c r="I376" s="472">
        <v>129.6</v>
      </c>
      <c r="J376" s="472"/>
      <c r="K376" s="473">
        <v>0</v>
      </c>
      <c r="L376" s="473"/>
      <c r="M376" s="473"/>
      <c r="N376" s="473"/>
      <c r="O376" s="472">
        <v>0</v>
      </c>
      <c r="P376" s="472"/>
    </row>
    <row r="377" spans="2:16" ht="3" customHeight="1" x14ac:dyDescent="0.25">
      <c r="K377" s="431"/>
      <c r="L377" s="431"/>
      <c r="M377" s="431"/>
      <c r="N377" s="431"/>
    </row>
    <row r="378" spans="2:16" ht="10.5" customHeight="1" x14ac:dyDescent="0.25">
      <c r="B378" s="470" t="s">
        <v>1563</v>
      </c>
      <c r="C378" s="470"/>
      <c r="D378" s="471" t="s">
        <v>1521</v>
      </c>
      <c r="E378" s="471"/>
      <c r="F378" s="471"/>
      <c r="G378" s="471"/>
      <c r="H378" s="108" t="s">
        <v>226</v>
      </c>
      <c r="I378" s="472">
        <v>129.6</v>
      </c>
      <c r="J378" s="472"/>
      <c r="K378" s="473">
        <v>0</v>
      </c>
      <c r="L378" s="473"/>
      <c r="M378" s="473"/>
      <c r="N378" s="473"/>
      <c r="O378" s="472">
        <v>0</v>
      </c>
      <c r="P378" s="472"/>
    </row>
    <row r="379" spans="2:16" ht="3" customHeight="1" x14ac:dyDescent="0.25">
      <c r="K379" s="431"/>
      <c r="L379" s="431"/>
      <c r="M379" s="431"/>
      <c r="N379" s="431"/>
    </row>
    <row r="380" spans="2:16" ht="10.5" customHeight="1" x14ac:dyDescent="0.25">
      <c r="B380" s="470" t="s">
        <v>1564</v>
      </c>
      <c r="C380" s="470"/>
      <c r="D380" s="471" t="s">
        <v>1565</v>
      </c>
      <c r="E380" s="471"/>
      <c r="F380" s="471"/>
      <c r="G380" s="471"/>
      <c r="H380" s="108" t="s">
        <v>55</v>
      </c>
      <c r="I380" s="472">
        <v>1</v>
      </c>
      <c r="J380" s="472"/>
      <c r="K380" s="473">
        <v>0</v>
      </c>
      <c r="L380" s="473"/>
      <c r="M380" s="473"/>
      <c r="N380" s="473"/>
      <c r="O380" s="472">
        <v>0</v>
      </c>
      <c r="P380" s="472"/>
    </row>
    <row r="381" spans="2:16" ht="3" customHeight="1" x14ac:dyDescent="0.25">
      <c r="K381" s="431"/>
      <c r="L381" s="431"/>
      <c r="M381" s="431"/>
      <c r="N381" s="431"/>
    </row>
    <row r="382" spans="2:16" ht="10.5" customHeight="1" x14ac:dyDescent="0.25">
      <c r="B382" s="484" t="s">
        <v>1566</v>
      </c>
      <c r="C382" s="484"/>
      <c r="D382" s="485" t="s">
        <v>1462</v>
      </c>
      <c r="E382" s="485"/>
      <c r="F382" s="485"/>
      <c r="G382" s="485"/>
      <c r="K382" s="431"/>
      <c r="L382" s="431"/>
      <c r="M382" s="431"/>
      <c r="N382" s="431"/>
      <c r="O382" s="486">
        <v>0</v>
      </c>
      <c r="P382" s="486"/>
    </row>
    <row r="383" spans="2:16" ht="3" customHeight="1" x14ac:dyDescent="0.25">
      <c r="K383" s="431"/>
      <c r="L383" s="431"/>
      <c r="M383" s="431"/>
      <c r="N383" s="431"/>
    </row>
    <row r="384" spans="2:16" ht="10.5" customHeight="1" x14ac:dyDescent="0.25">
      <c r="B384" s="470" t="s">
        <v>1567</v>
      </c>
      <c r="C384" s="470"/>
      <c r="D384" s="471" t="s">
        <v>1568</v>
      </c>
      <c r="E384" s="471"/>
      <c r="F384" s="471"/>
      <c r="G384" s="471"/>
      <c r="H384" s="108" t="s">
        <v>211</v>
      </c>
      <c r="I384" s="472">
        <v>43.2</v>
      </c>
      <c r="J384" s="472"/>
      <c r="K384" s="473">
        <v>0</v>
      </c>
      <c r="L384" s="473"/>
      <c r="M384" s="473"/>
      <c r="N384" s="473"/>
      <c r="O384" s="472">
        <v>0</v>
      </c>
      <c r="P384" s="472"/>
    </row>
    <row r="385" spans="2:16" ht="3" customHeight="1" x14ac:dyDescent="0.25">
      <c r="K385" s="431"/>
      <c r="L385" s="431"/>
      <c r="M385" s="431"/>
      <c r="N385" s="431"/>
    </row>
    <row r="386" spans="2:16" ht="10.5" customHeight="1" x14ac:dyDescent="0.25">
      <c r="B386" s="470" t="s">
        <v>1569</v>
      </c>
      <c r="C386" s="470"/>
      <c r="D386" s="487" t="s">
        <v>1570</v>
      </c>
      <c r="E386" s="487"/>
      <c r="F386" s="487"/>
      <c r="G386" s="487"/>
      <c r="H386" s="108" t="s">
        <v>211</v>
      </c>
      <c r="I386" s="472">
        <v>16.7</v>
      </c>
      <c r="J386" s="472"/>
      <c r="K386" s="473">
        <v>0</v>
      </c>
      <c r="L386" s="473"/>
      <c r="M386" s="473"/>
      <c r="N386" s="473"/>
      <c r="O386" s="472">
        <v>0</v>
      </c>
      <c r="P386" s="472"/>
    </row>
    <row r="387" spans="2:16" ht="8.25" customHeight="1" x14ac:dyDescent="0.25">
      <c r="D387" s="487"/>
      <c r="E387" s="487"/>
      <c r="F387" s="487"/>
      <c r="G387" s="487"/>
      <c r="K387" s="431"/>
      <c r="L387" s="431"/>
      <c r="M387" s="431"/>
      <c r="N387" s="431"/>
    </row>
    <row r="388" spans="2:16" ht="3" customHeight="1" x14ac:dyDescent="0.25">
      <c r="K388" s="431"/>
      <c r="L388" s="431"/>
      <c r="M388" s="431"/>
      <c r="N388" s="431"/>
    </row>
    <row r="389" spans="2:16" ht="10.5" customHeight="1" x14ac:dyDescent="0.25">
      <c r="B389" s="467" t="s">
        <v>1571</v>
      </c>
      <c r="C389" s="467"/>
      <c r="D389" s="468" t="s">
        <v>1572</v>
      </c>
      <c r="E389" s="468"/>
      <c r="F389" s="468"/>
      <c r="G389" s="468"/>
      <c r="K389" s="431"/>
      <c r="L389" s="431"/>
      <c r="M389" s="431"/>
      <c r="N389" s="431"/>
      <c r="O389" s="469">
        <v>0</v>
      </c>
      <c r="P389" s="469"/>
    </row>
    <row r="390" spans="2:16" ht="3" customHeight="1" x14ac:dyDescent="0.25">
      <c r="K390" s="431"/>
      <c r="L390" s="431"/>
      <c r="M390" s="431"/>
      <c r="N390" s="431"/>
    </row>
    <row r="391" spans="2:16" ht="10.5" customHeight="1" x14ac:dyDescent="0.25">
      <c r="B391" s="484" t="s">
        <v>1573</v>
      </c>
      <c r="C391" s="484"/>
      <c r="D391" s="485" t="s">
        <v>1574</v>
      </c>
      <c r="E391" s="485"/>
      <c r="F391" s="485"/>
      <c r="G391" s="485"/>
      <c r="K391" s="431"/>
      <c r="L391" s="431"/>
      <c r="M391" s="431"/>
      <c r="N391" s="431"/>
      <c r="O391" s="486">
        <v>0</v>
      </c>
      <c r="P391" s="486"/>
    </row>
    <row r="392" spans="2:16" ht="3" customHeight="1" x14ac:dyDescent="0.25">
      <c r="K392" s="431"/>
      <c r="L392" s="431"/>
      <c r="M392" s="431"/>
      <c r="N392" s="431"/>
    </row>
    <row r="393" spans="2:16" ht="10.5" customHeight="1" x14ac:dyDescent="0.25">
      <c r="B393" s="470" t="s">
        <v>1575</v>
      </c>
      <c r="C393" s="470"/>
      <c r="D393" s="471" t="s">
        <v>1576</v>
      </c>
      <c r="E393" s="471"/>
      <c r="F393" s="471"/>
      <c r="G393" s="471"/>
      <c r="H393" s="108" t="s">
        <v>280</v>
      </c>
      <c r="I393" s="472">
        <v>6.44</v>
      </c>
      <c r="J393" s="472"/>
      <c r="K393" s="473">
        <v>0</v>
      </c>
      <c r="L393" s="473"/>
      <c r="M393" s="473"/>
      <c r="N393" s="473"/>
      <c r="O393" s="472">
        <v>0</v>
      </c>
      <c r="P393" s="472"/>
    </row>
    <row r="394" spans="2:16" ht="3" customHeight="1" x14ac:dyDescent="0.25">
      <c r="K394" s="431"/>
      <c r="L394" s="431"/>
      <c r="M394" s="431"/>
      <c r="N394" s="431"/>
    </row>
    <row r="395" spans="2:16" ht="10.5" customHeight="1" x14ac:dyDescent="0.25">
      <c r="B395" s="470" t="s">
        <v>1577</v>
      </c>
      <c r="C395" s="470"/>
      <c r="D395" s="471" t="s">
        <v>1336</v>
      </c>
      <c r="E395" s="471"/>
      <c r="F395" s="471"/>
      <c r="G395" s="471"/>
      <c r="H395" s="108" t="s">
        <v>280</v>
      </c>
      <c r="I395" s="472">
        <v>6.44</v>
      </c>
      <c r="J395" s="472"/>
      <c r="K395" s="473">
        <v>0</v>
      </c>
      <c r="L395" s="473"/>
      <c r="M395" s="473"/>
      <c r="N395" s="473"/>
      <c r="O395" s="472">
        <v>0</v>
      </c>
      <c r="P395" s="472"/>
    </row>
    <row r="396" spans="2:16" ht="3" customHeight="1" x14ac:dyDescent="0.25">
      <c r="K396" s="431"/>
      <c r="L396" s="431"/>
      <c r="M396" s="431"/>
      <c r="N396" s="431"/>
    </row>
    <row r="397" spans="2:16" ht="10.5" customHeight="1" x14ac:dyDescent="0.25">
      <c r="B397" s="470" t="s">
        <v>1578</v>
      </c>
      <c r="C397" s="470"/>
      <c r="D397" s="487" t="s">
        <v>1338</v>
      </c>
      <c r="E397" s="487"/>
      <c r="F397" s="487"/>
      <c r="G397" s="487"/>
      <c r="H397" s="108" t="s">
        <v>280</v>
      </c>
      <c r="I397" s="472">
        <v>6.44</v>
      </c>
      <c r="J397" s="472"/>
      <c r="K397" s="473">
        <v>0</v>
      </c>
      <c r="L397" s="473"/>
      <c r="M397" s="473"/>
      <c r="N397" s="473"/>
      <c r="O397" s="472">
        <v>0</v>
      </c>
      <c r="P397" s="472"/>
    </row>
    <row r="398" spans="2:16" ht="8.25" customHeight="1" x14ac:dyDescent="0.25">
      <c r="D398" s="487"/>
      <c r="E398" s="487"/>
      <c r="F398" s="487"/>
      <c r="G398" s="487"/>
      <c r="K398" s="431"/>
      <c r="L398" s="431"/>
      <c r="M398" s="431"/>
      <c r="N398" s="431"/>
    </row>
    <row r="399" spans="2:16" ht="3" customHeight="1" x14ac:dyDescent="0.25">
      <c r="K399" s="431"/>
      <c r="L399" s="431"/>
      <c r="M399" s="431"/>
      <c r="N399" s="431"/>
    </row>
    <row r="400" spans="2:16" ht="10.5" customHeight="1" x14ac:dyDescent="0.25">
      <c r="B400" s="470" t="s">
        <v>1579</v>
      </c>
      <c r="C400" s="470"/>
      <c r="D400" s="487" t="s">
        <v>1519</v>
      </c>
      <c r="E400" s="487"/>
      <c r="F400" s="487"/>
      <c r="G400" s="487"/>
      <c r="H400" s="108" t="s">
        <v>226</v>
      </c>
      <c r="I400" s="472">
        <v>128.82</v>
      </c>
      <c r="J400" s="472"/>
      <c r="K400" s="473">
        <v>0</v>
      </c>
      <c r="L400" s="473"/>
      <c r="M400" s="473"/>
      <c r="N400" s="473"/>
      <c r="O400" s="472">
        <v>0</v>
      </c>
      <c r="P400" s="472"/>
    </row>
    <row r="401" spans="2:16" ht="8.25" customHeight="1" x14ac:dyDescent="0.25">
      <c r="D401" s="487"/>
      <c r="E401" s="487"/>
      <c r="F401" s="487"/>
      <c r="G401" s="487"/>
      <c r="K401" s="431"/>
      <c r="L401" s="431"/>
      <c r="M401" s="431"/>
      <c r="N401" s="431"/>
    </row>
    <row r="402" spans="2:16" ht="3" customHeight="1" x14ac:dyDescent="0.25">
      <c r="K402" s="431"/>
      <c r="L402" s="431"/>
      <c r="M402" s="431"/>
      <c r="N402" s="431"/>
    </row>
    <row r="403" spans="2:16" ht="10.5" customHeight="1" x14ac:dyDescent="0.25">
      <c r="B403" s="470" t="s">
        <v>1580</v>
      </c>
      <c r="C403" s="470"/>
      <c r="D403" s="471" t="s">
        <v>1537</v>
      </c>
      <c r="E403" s="471"/>
      <c r="F403" s="471"/>
      <c r="G403" s="471"/>
      <c r="H403" s="108" t="s">
        <v>226</v>
      </c>
      <c r="I403" s="472">
        <v>128.82</v>
      </c>
      <c r="J403" s="472"/>
      <c r="K403" s="473">
        <v>0</v>
      </c>
      <c r="L403" s="473"/>
      <c r="M403" s="473"/>
      <c r="N403" s="473"/>
      <c r="O403" s="472">
        <v>0</v>
      </c>
      <c r="P403" s="472"/>
    </row>
    <row r="404" spans="2:16" ht="3" customHeight="1" x14ac:dyDescent="0.25">
      <c r="K404" s="431"/>
      <c r="L404" s="431"/>
      <c r="M404" s="431"/>
      <c r="N404" s="431"/>
    </row>
    <row r="405" spans="2:16" ht="10.5" customHeight="1" x14ac:dyDescent="0.25">
      <c r="B405" s="470" t="s">
        <v>1581</v>
      </c>
      <c r="C405" s="470"/>
      <c r="D405" s="471" t="s">
        <v>1541</v>
      </c>
      <c r="E405" s="471"/>
      <c r="F405" s="471"/>
      <c r="G405" s="471"/>
      <c r="H405" s="108" t="s">
        <v>280</v>
      </c>
      <c r="I405" s="472">
        <v>48.57</v>
      </c>
      <c r="J405" s="472"/>
      <c r="K405" s="473">
        <v>0</v>
      </c>
      <c r="L405" s="473"/>
      <c r="M405" s="473"/>
      <c r="N405" s="473"/>
      <c r="O405" s="472">
        <v>0</v>
      </c>
      <c r="P405" s="472"/>
    </row>
    <row r="406" spans="2:16" ht="3" customHeight="1" x14ac:dyDescent="0.25">
      <c r="K406" s="431"/>
      <c r="L406" s="431"/>
      <c r="M406" s="431"/>
      <c r="N406" s="431"/>
    </row>
    <row r="407" spans="2:16" ht="10.5" customHeight="1" x14ac:dyDescent="0.25">
      <c r="B407" s="470" t="s">
        <v>1582</v>
      </c>
      <c r="C407" s="470"/>
      <c r="D407" s="471" t="s">
        <v>1583</v>
      </c>
      <c r="E407" s="471"/>
      <c r="F407" s="471"/>
      <c r="G407" s="471"/>
      <c r="H407" s="108" t="s">
        <v>226</v>
      </c>
      <c r="I407" s="472">
        <v>4.54</v>
      </c>
      <c r="J407" s="472"/>
      <c r="K407" s="473">
        <v>0</v>
      </c>
      <c r="L407" s="473"/>
      <c r="M407" s="473"/>
      <c r="N407" s="473"/>
      <c r="O407" s="472">
        <v>0</v>
      </c>
      <c r="P407" s="472"/>
    </row>
    <row r="408" spans="2:16" ht="3" customHeight="1" x14ac:dyDescent="0.25">
      <c r="K408" s="431"/>
      <c r="L408" s="431"/>
      <c r="M408" s="431"/>
      <c r="N408" s="431">
        <v>0</v>
      </c>
    </row>
    <row r="409" spans="2:16" ht="10.5" customHeight="1" x14ac:dyDescent="0.25">
      <c r="B409" s="470" t="s">
        <v>1584</v>
      </c>
      <c r="C409" s="470"/>
      <c r="D409" s="471" t="s">
        <v>1553</v>
      </c>
      <c r="E409" s="471"/>
      <c r="F409" s="471"/>
      <c r="G409" s="471"/>
      <c r="H409" s="108" t="s">
        <v>1367</v>
      </c>
      <c r="I409" s="472">
        <v>878.7</v>
      </c>
      <c r="J409" s="472"/>
      <c r="K409" s="473">
        <v>0</v>
      </c>
      <c r="L409" s="473"/>
      <c r="M409" s="473"/>
      <c r="N409" s="473"/>
      <c r="O409" s="472">
        <v>0</v>
      </c>
      <c r="P409" s="472"/>
    </row>
    <row r="410" spans="2:16" ht="3" customHeight="1" x14ac:dyDescent="0.25">
      <c r="K410" s="431"/>
      <c r="L410" s="431"/>
      <c r="M410" s="431"/>
      <c r="N410" s="431"/>
    </row>
    <row r="411" spans="2:16" ht="10.5" customHeight="1" x14ac:dyDescent="0.25">
      <c r="B411" s="470" t="s">
        <v>1585</v>
      </c>
      <c r="C411" s="470"/>
      <c r="D411" s="471" t="s">
        <v>1446</v>
      </c>
      <c r="E411" s="471"/>
      <c r="F411" s="471"/>
      <c r="G411" s="471"/>
      <c r="H411" s="108" t="s">
        <v>226</v>
      </c>
      <c r="I411" s="472">
        <v>128.82</v>
      </c>
      <c r="J411" s="472"/>
      <c r="K411" s="473">
        <v>0</v>
      </c>
      <c r="L411" s="473"/>
      <c r="M411" s="473"/>
      <c r="N411" s="473"/>
      <c r="O411" s="472">
        <v>0</v>
      </c>
      <c r="P411" s="472"/>
    </row>
    <row r="412" spans="2:16" ht="3" customHeight="1" x14ac:dyDescent="0.25">
      <c r="K412" s="431"/>
      <c r="L412" s="431"/>
      <c r="M412" s="431"/>
      <c r="N412" s="431"/>
    </row>
    <row r="413" spans="2:16" ht="10.5" customHeight="1" x14ac:dyDescent="0.25">
      <c r="B413" s="484" t="s">
        <v>1586</v>
      </c>
      <c r="C413" s="484"/>
      <c r="D413" s="485" t="s">
        <v>1587</v>
      </c>
      <c r="E413" s="485"/>
      <c r="F413" s="485"/>
      <c r="G413" s="485"/>
      <c r="K413" s="431"/>
      <c r="L413" s="431"/>
      <c r="M413" s="431"/>
      <c r="N413" s="431"/>
      <c r="O413" s="486">
        <v>0</v>
      </c>
      <c r="P413" s="486"/>
    </row>
    <row r="414" spans="2:16" ht="3" customHeight="1" x14ac:dyDescent="0.25">
      <c r="K414" s="431"/>
      <c r="L414" s="431"/>
      <c r="M414" s="431"/>
      <c r="N414" s="431"/>
    </row>
    <row r="415" spans="2:16" ht="10.5" customHeight="1" x14ac:dyDescent="0.25">
      <c r="B415" s="470" t="s">
        <v>1588</v>
      </c>
      <c r="C415" s="470"/>
      <c r="D415" s="487" t="s">
        <v>1519</v>
      </c>
      <c r="E415" s="487"/>
      <c r="F415" s="487"/>
      <c r="G415" s="487"/>
      <c r="H415" s="108" t="s">
        <v>226</v>
      </c>
      <c r="I415" s="472">
        <v>2.0100000000000002</v>
      </c>
      <c r="J415" s="472"/>
      <c r="K415" s="473">
        <v>0</v>
      </c>
      <c r="L415" s="473"/>
      <c r="M415" s="473"/>
      <c r="N415" s="473"/>
      <c r="O415" s="472">
        <v>0</v>
      </c>
      <c r="P415" s="472"/>
    </row>
    <row r="416" spans="2:16" ht="8.25" customHeight="1" x14ac:dyDescent="0.25">
      <c r="D416" s="487"/>
      <c r="E416" s="487"/>
      <c r="F416" s="487"/>
      <c r="G416" s="487"/>
      <c r="K416" s="431"/>
      <c r="L416" s="431"/>
      <c r="M416" s="431"/>
      <c r="N416" s="431"/>
    </row>
    <row r="417" spans="2:16" ht="3" customHeight="1" x14ac:dyDescent="0.25">
      <c r="K417" s="431"/>
      <c r="L417" s="431"/>
      <c r="M417" s="431"/>
      <c r="N417" s="431"/>
    </row>
    <row r="418" spans="2:16" ht="10.5" customHeight="1" x14ac:dyDescent="0.25">
      <c r="B418" s="470" t="s">
        <v>1589</v>
      </c>
      <c r="C418" s="470"/>
      <c r="D418" s="471" t="s">
        <v>1590</v>
      </c>
      <c r="E418" s="471"/>
      <c r="F418" s="471"/>
      <c r="G418" s="471"/>
      <c r="H418" s="108" t="s">
        <v>280</v>
      </c>
      <c r="I418" s="472">
        <v>0.05</v>
      </c>
      <c r="J418" s="472"/>
      <c r="K418" s="473">
        <v>0</v>
      </c>
      <c r="L418" s="473"/>
      <c r="M418" s="473"/>
      <c r="N418" s="473"/>
      <c r="O418" s="472">
        <v>0</v>
      </c>
      <c r="P418" s="472"/>
    </row>
    <row r="419" spans="2:16" ht="3" customHeight="1" x14ac:dyDescent="0.25">
      <c r="K419" s="431"/>
      <c r="L419" s="431"/>
      <c r="M419" s="431"/>
      <c r="N419" s="431"/>
    </row>
    <row r="420" spans="2:16" ht="10.5" customHeight="1" x14ac:dyDescent="0.25">
      <c r="B420" s="484" t="s">
        <v>1591</v>
      </c>
      <c r="C420" s="484"/>
      <c r="D420" s="485" t="s">
        <v>1592</v>
      </c>
      <c r="E420" s="485"/>
      <c r="F420" s="485"/>
      <c r="G420" s="485"/>
      <c r="K420" s="431"/>
      <c r="L420" s="431"/>
      <c r="M420" s="431"/>
      <c r="N420" s="431"/>
      <c r="O420" s="486">
        <v>0</v>
      </c>
      <c r="P420" s="486"/>
    </row>
    <row r="421" spans="2:16" ht="3" customHeight="1" x14ac:dyDescent="0.25">
      <c r="K421" s="431"/>
      <c r="L421" s="431"/>
      <c r="M421" s="431"/>
      <c r="N421" s="431"/>
    </row>
    <row r="422" spans="2:16" ht="10.5" customHeight="1" x14ac:dyDescent="0.25">
      <c r="B422" s="470" t="s">
        <v>1593</v>
      </c>
      <c r="C422" s="470"/>
      <c r="D422" s="471" t="s">
        <v>1512</v>
      </c>
      <c r="E422" s="471"/>
      <c r="F422" s="471"/>
      <c r="G422" s="471"/>
      <c r="H422" s="108" t="s">
        <v>211</v>
      </c>
      <c r="I422" s="472">
        <v>48.57</v>
      </c>
      <c r="J422" s="472"/>
      <c r="K422" s="473">
        <v>0</v>
      </c>
      <c r="L422" s="473"/>
      <c r="M422" s="473"/>
      <c r="N422" s="473"/>
      <c r="O422" s="472">
        <v>0</v>
      </c>
      <c r="P422" s="472"/>
    </row>
    <row r="423" spans="2:16" ht="3" customHeight="1" x14ac:dyDescent="0.25">
      <c r="K423" s="431"/>
      <c r="L423" s="431"/>
      <c r="M423" s="431"/>
      <c r="N423" s="431"/>
    </row>
    <row r="424" spans="2:16" ht="10.5" customHeight="1" x14ac:dyDescent="0.25">
      <c r="B424" s="470" t="s">
        <v>1594</v>
      </c>
      <c r="C424" s="470"/>
      <c r="D424" s="487" t="s">
        <v>1523</v>
      </c>
      <c r="E424" s="487"/>
      <c r="F424" s="487"/>
      <c r="G424" s="487"/>
      <c r="H424" s="108" t="s">
        <v>226</v>
      </c>
      <c r="I424" s="472">
        <v>128.82</v>
      </c>
      <c r="J424" s="472"/>
      <c r="K424" s="473">
        <v>0</v>
      </c>
      <c r="L424" s="473"/>
      <c r="M424" s="473"/>
      <c r="N424" s="473"/>
      <c r="O424" s="472">
        <v>0</v>
      </c>
      <c r="P424" s="472"/>
    </row>
    <row r="425" spans="2:16" ht="8.25" customHeight="1" x14ac:dyDescent="0.25">
      <c r="D425" s="487"/>
      <c r="E425" s="487"/>
      <c r="F425" s="487"/>
      <c r="G425" s="487"/>
      <c r="K425" s="431"/>
      <c r="L425" s="431"/>
      <c r="M425" s="431"/>
      <c r="N425" s="431"/>
    </row>
    <row r="426" spans="2:16" ht="3" customHeight="1" x14ac:dyDescent="0.25">
      <c r="K426" s="431"/>
      <c r="L426" s="431"/>
      <c r="M426" s="431"/>
      <c r="N426" s="431"/>
    </row>
    <row r="427" spans="2:16" ht="10.5" customHeight="1" x14ac:dyDescent="0.25">
      <c r="B427" s="484" t="s">
        <v>1595</v>
      </c>
      <c r="C427" s="484"/>
      <c r="D427" s="485" t="s">
        <v>1596</v>
      </c>
      <c r="E427" s="485"/>
      <c r="F427" s="485"/>
      <c r="G427" s="485"/>
      <c r="K427" s="431"/>
      <c r="L427" s="431"/>
      <c r="M427" s="431"/>
      <c r="N427" s="431"/>
      <c r="O427" s="486">
        <v>0</v>
      </c>
      <c r="P427" s="486"/>
    </row>
    <row r="428" spans="2:16" ht="3" customHeight="1" x14ac:dyDescent="0.25">
      <c r="K428" s="431"/>
      <c r="L428" s="431"/>
      <c r="M428" s="431"/>
      <c r="N428" s="431"/>
    </row>
    <row r="429" spans="2:16" ht="10.5" customHeight="1" x14ac:dyDescent="0.25">
      <c r="B429" s="470" t="s">
        <v>1597</v>
      </c>
      <c r="C429" s="470"/>
      <c r="D429" s="471" t="s">
        <v>1598</v>
      </c>
      <c r="E429" s="471"/>
      <c r="F429" s="471"/>
      <c r="G429" s="471"/>
      <c r="H429" s="108" t="s">
        <v>226</v>
      </c>
      <c r="I429" s="472">
        <v>2.88</v>
      </c>
      <c r="J429" s="472"/>
      <c r="K429" s="473">
        <v>0</v>
      </c>
      <c r="L429" s="473"/>
      <c r="M429" s="473"/>
      <c r="N429" s="473"/>
      <c r="O429" s="472">
        <v>0</v>
      </c>
      <c r="P429" s="472"/>
    </row>
    <row r="430" spans="2:16" ht="3" customHeight="1" x14ac:dyDescent="0.25">
      <c r="K430" s="431"/>
      <c r="L430" s="431"/>
      <c r="M430" s="431"/>
      <c r="N430" s="431"/>
    </row>
    <row r="431" spans="2:16" ht="10.5" customHeight="1" x14ac:dyDescent="0.25">
      <c r="B431" s="470" t="s">
        <v>1599</v>
      </c>
      <c r="C431" s="470"/>
      <c r="D431" s="471" t="s">
        <v>1600</v>
      </c>
      <c r="E431" s="471"/>
      <c r="F431" s="471"/>
      <c r="G431" s="471"/>
      <c r="H431" s="108" t="s">
        <v>280</v>
      </c>
      <c r="I431" s="472">
        <v>0.42</v>
      </c>
      <c r="J431" s="472"/>
      <c r="K431" s="473">
        <v>0</v>
      </c>
      <c r="L431" s="473"/>
      <c r="M431" s="473"/>
      <c r="N431" s="473"/>
      <c r="O431" s="472">
        <v>0</v>
      </c>
      <c r="P431" s="472"/>
    </row>
    <row r="432" spans="2:16" ht="3" customHeight="1" x14ac:dyDescent="0.25">
      <c r="K432" s="431"/>
      <c r="L432" s="431"/>
      <c r="M432" s="431"/>
      <c r="N432" s="431"/>
    </row>
    <row r="433" spans="2:16" ht="10.5" customHeight="1" x14ac:dyDescent="0.25">
      <c r="B433" s="470" t="s">
        <v>1601</v>
      </c>
      <c r="C433" s="470"/>
      <c r="D433" s="471" t="s">
        <v>1602</v>
      </c>
      <c r="E433" s="471"/>
      <c r="F433" s="471"/>
      <c r="G433" s="471"/>
      <c r="H433" s="108" t="s">
        <v>226</v>
      </c>
      <c r="I433" s="472">
        <v>8.36</v>
      </c>
      <c r="J433" s="472"/>
      <c r="K433" s="473">
        <v>0</v>
      </c>
      <c r="L433" s="473"/>
      <c r="M433" s="473"/>
      <c r="N433" s="473"/>
      <c r="O433" s="472">
        <v>0</v>
      </c>
      <c r="P433" s="472"/>
    </row>
    <row r="434" spans="2:16" ht="10.5" customHeight="1" x14ac:dyDescent="0.25">
      <c r="B434" s="470" t="s">
        <v>1603</v>
      </c>
      <c r="C434" s="470"/>
      <c r="D434" s="471" t="s">
        <v>1604</v>
      </c>
      <c r="E434" s="471"/>
      <c r="F434" s="471"/>
      <c r="G434" s="471"/>
      <c r="H434" s="108" t="s">
        <v>1367</v>
      </c>
      <c r="I434" s="472">
        <v>59.14</v>
      </c>
      <c r="J434" s="472"/>
      <c r="K434" s="473">
        <v>0</v>
      </c>
      <c r="L434" s="473"/>
      <c r="M434" s="473"/>
      <c r="N434" s="473"/>
      <c r="O434" s="472">
        <v>0</v>
      </c>
      <c r="P434" s="472"/>
    </row>
    <row r="435" spans="2:16" ht="3" customHeight="1" x14ac:dyDescent="0.25">
      <c r="K435" s="431"/>
      <c r="L435" s="431"/>
      <c r="M435" s="431"/>
      <c r="N435" s="431"/>
    </row>
    <row r="436" spans="2:16" ht="10.5" customHeight="1" x14ac:dyDescent="0.25">
      <c r="B436" s="484" t="s">
        <v>1605</v>
      </c>
      <c r="C436" s="484"/>
      <c r="D436" s="485" t="s">
        <v>1462</v>
      </c>
      <c r="E436" s="485"/>
      <c r="F436" s="485"/>
      <c r="G436" s="485"/>
      <c r="K436" s="431"/>
      <c r="L436" s="431"/>
      <c r="M436" s="431"/>
      <c r="N436" s="431"/>
      <c r="O436" s="486">
        <v>0</v>
      </c>
      <c r="P436" s="486"/>
    </row>
    <row r="437" spans="2:16" ht="3" customHeight="1" x14ac:dyDescent="0.25">
      <c r="K437" s="431"/>
      <c r="L437" s="431"/>
      <c r="M437" s="431"/>
      <c r="N437" s="431"/>
    </row>
    <row r="438" spans="2:16" ht="10.5" customHeight="1" x14ac:dyDescent="0.25">
      <c r="B438" s="470" t="s">
        <v>1606</v>
      </c>
      <c r="C438" s="470"/>
      <c r="D438" s="471" t="s">
        <v>1607</v>
      </c>
      <c r="E438" s="471"/>
      <c r="F438" s="471"/>
      <c r="G438" s="471"/>
      <c r="H438" s="108" t="s">
        <v>211</v>
      </c>
      <c r="I438" s="472">
        <v>41.300000000000004</v>
      </c>
      <c r="J438" s="472"/>
      <c r="K438" s="473">
        <v>0</v>
      </c>
      <c r="L438" s="473"/>
      <c r="M438" s="473"/>
      <c r="N438" s="473"/>
      <c r="O438" s="472">
        <v>0</v>
      </c>
      <c r="P438" s="472"/>
    </row>
    <row r="439" spans="2:16" ht="3" customHeight="1" x14ac:dyDescent="0.25">
      <c r="K439" s="431"/>
      <c r="L439" s="431"/>
      <c r="M439" s="431"/>
      <c r="N439" s="431"/>
      <c r="P439" s="104">
        <v>0</v>
      </c>
    </row>
    <row r="440" spans="2:16" ht="10.5" customHeight="1" x14ac:dyDescent="0.25">
      <c r="B440" s="488" t="s">
        <v>1608</v>
      </c>
      <c r="C440" s="488"/>
      <c r="D440" s="489" t="s">
        <v>1609</v>
      </c>
      <c r="E440" s="489"/>
      <c r="F440" s="489"/>
      <c r="G440" s="489"/>
      <c r="K440" s="431"/>
      <c r="L440" s="431"/>
      <c r="M440" s="431"/>
      <c r="N440" s="431"/>
      <c r="O440" s="490">
        <v>5927.21</v>
      </c>
      <c r="P440" s="490"/>
    </row>
    <row r="441" spans="2:16" ht="3" customHeight="1" x14ac:dyDescent="0.25">
      <c r="K441" s="431"/>
      <c r="L441" s="431"/>
      <c r="M441" s="431"/>
      <c r="N441" s="431"/>
    </row>
    <row r="442" spans="2:16" ht="10.5" customHeight="1" x14ac:dyDescent="0.25">
      <c r="B442" s="470" t="s">
        <v>1610</v>
      </c>
      <c r="C442" s="470"/>
      <c r="D442" s="471" t="s">
        <v>1611</v>
      </c>
      <c r="E442" s="471"/>
      <c r="F442" s="471"/>
      <c r="G442" s="471"/>
      <c r="H442" s="108" t="s">
        <v>280</v>
      </c>
      <c r="I442" s="472">
        <v>1000</v>
      </c>
      <c r="J442" s="472"/>
      <c r="K442" s="473">
        <v>0</v>
      </c>
      <c r="L442" s="473"/>
      <c r="M442" s="473"/>
      <c r="N442" s="473"/>
      <c r="O442" s="472">
        <v>0</v>
      </c>
      <c r="P442" s="472"/>
    </row>
    <row r="443" spans="2:16" ht="3" customHeight="1" x14ac:dyDescent="0.25">
      <c r="K443" s="431"/>
      <c r="L443" s="431"/>
      <c r="M443" s="431"/>
      <c r="N443" s="431"/>
    </row>
    <row r="444" spans="2:16" ht="10.5" customHeight="1" x14ac:dyDescent="0.25">
      <c r="B444" s="470" t="s">
        <v>1612</v>
      </c>
      <c r="C444" s="470"/>
      <c r="D444" s="471" t="s">
        <v>1613</v>
      </c>
      <c r="E444" s="471"/>
      <c r="F444" s="471"/>
      <c r="G444" s="471"/>
      <c r="H444" s="108" t="s">
        <v>280</v>
      </c>
      <c r="I444" s="472">
        <v>1000</v>
      </c>
      <c r="J444" s="472"/>
      <c r="K444" s="473">
        <v>0</v>
      </c>
      <c r="L444" s="473"/>
      <c r="M444" s="473"/>
      <c r="N444" s="473"/>
      <c r="O444" s="472">
        <v>0</v>
      </c>
      <c r="P444" s="472"/>
    </row>
    <row r="445" spans="2:16" ht="3" customHeight="1" x14ac:dyDescent="0.25">
      <c r="K445" s="431"/>
      <c r="L445" s="431"/>
      <c r="M445" s="431"/>
      <c r="N445" s="431"/>
    </row>
    <row r="446" spans="2:16" ht="10.5" customHeight="1" x14ac:dyDescent="0.25">
      <c r="B446" s="470" t="s">
        <v>1614</v>
      </c>
      <c r="C446" s="470"/>
      <c r="D446" s="471" t="s">
        <v>1615</v>
      </c>
      <c r="E446" s="471"/>
      <c r="F446" s="471"/>
      <c r="G446" s="471"/>
      <c r="H446" s="108" t="s">
        <v>226</v>
      </c>
      <c r="I446" s="472">
        <v>633.1</v>
      </c>
      <c r="J446" s="472"/>
      <c r="K446" s="473">
        <v>0</v>
      </c>
      <c r="L446" s="473"/>
      <c r="M446" s="473"/>
      <c r="N446" s="473"/>
      <c r="O446" s="472">
        <v>0</v>
      </c>
      <c r="P446" s="472"/>
    </row>
    <row r="447" spans="2:16" ht="3" customHeight="1" x14ac:dyDescent="0.25">
      <c r="K447" s="431"/>
      <c r="L447" s="431"/>
      <c r="M447" s="431"/>
      <c r="N447" s="431"/>
    </row>
    <row r="448" spans="2:16" ht="10.5" customHeight="1" x14ac:dyDescent="0.25">
      <c r="B448" s="474" t="s">
        <v>1616</v>
      </c>
      <c r="C448" s="474"/>
      <c r="D448" s="475" t="s">
        <v>1617</v>
      </c>
      <c r="E448" s="475"/>
      <c r="F448" s="475"/>
      <c r="G448" s="475"/>
      <c r="K448" s="431"/>
      <c r="L448" s="431"/>
      <c r="M448" s="431"/>
      <c r="N448" s="431"/>
      <c r="O448" s="476">
        <v>0</v>
      </c>
      <c r="P448" s="476"/>
    </row>
    <row r="449" spans="2:16" ht="3" customHeight="1" x14ac:dyDescent="0.25">
      <c r="K449" s="431"/>
      <c r="L449" s="431"/>
      <c r="M449" s="431"/>
      <c r="N449" s="431"/>
    </row>
    <row r="450" spans="2:16" ht="10.5" customHeight="1" x14ac:dyDescent="0.25">
      <c r="B450" s="488" t="s">
        <v>1618</v>
      </c>
      <c r="C450" s="488"/>
      <c r="D450" s="489" t="s">
        <v>673</v>
      </c>
      <c r="E450" s="489"/>
      <c r="F450" s="489"/>
      <c r="G450" s="489"/>
      <c r="K450" s="431"/>
      <c r="L450" s="431"/>
      <c r="M450" s="431"/>
      <c r="N450" s="431"/>
      <c r="O450" s="490">
        <v>6526.08</v>
      </c>
      <c r="P450" s="490"/>
    </row>
    <row r="451" spans="2:16" ht="3" customHeight="1" x14ac:dyDescent="0.25">
      <c r="K451" s="431"/>
      <c r="L451" s="431"/>
      <c r="M451" s="431"/>
      <c r="N451" s="431"/>
    </row>
    <row r="452" spans="2:16" ht="10.5" customHeight="1" x14ac:dyDescent="0.25">
      <c r="B452" s="470" t="s">
        <v>1619</v>
      </c>
      <c r="C452" s="470"/>
      <c r="D452" s="471" t="s">
        <v>1319</v>
      </c>
      <c r="E452" s="471"/>
      <c r="F452" s="471"/>
      <c r="G452" s="471"/>
      <c r="H452" s="108" t="s">
        <v>226</v>
      </c>
      <c r="I452" s="472">
        <v>322.29000000000002</v>
      </c>
      <c r="J452" s="472"/>
      <c r="K452" s="473">
        <v>0</v>
      </c>
      <c r="L452" s="473"/>
      <c r="M452" s="473"/>
      <c r="N452" s="473"/>
      <c r="O452" s="472">
        <v>0</v>
      </c>
      <c r="P452" s="472"/>
    </row>
    <row r="453" spans="2:16" ht="3" customHeight="1" x14ac:dyDescent="0.25">
      <c r="K453" s="431"/>
      <c r="L453" s="431"/>
      <c r="M453" s="431"/>
      <c r="N453" s="431"/>
    </row>
    <row r="454" spans="2:16" ht="10.5" customHeight="1" x14ac:dyDescent="0.25">
      <c r="B454" s="470" t="s">
        <v>1620</v>
      </c>
      <c r="C454" s="470"/>
      <c r="D454" s="471" t="s">
        <v>1321</v>
      </c>
      <c r="E454" s="471"/>
      <c r="F454" s="471"/>
      <c r="G454" s="471"/>
      <c r="H454" s="108" t="s">
        <v>55</v>
      </c>
      <c r="I454" s="472">
        <v>1</v>
      </c>
      <c r="J454" s="472"/>
      <c r="K454" s="473">
        <v>0</v>
      </c>
      <c r="L454" s="473"/>
      <c r="M454" s="473"/>
      <c r="N454" s="473"/>
      <c r="O454" s="472">
        <v>0</v>
      </c>
      <c r="P454" s="472"/>
    </row>
    <row r="455" spans="2:16" ht="3" customHeight="1" x14ac:dyDescent="0.25">
      <c r="K455" s="431"/>
      <c r="L455" s="431"/>
      <c r="M455" s="431"/>
      <c r="N455" s="431"/>
      <c r="P455" s="104">
        <v>0</v>
      </c>
    </row>
    <row r="456" spans="2:16" ht="10.5" customHeight="1" x14ac:dyDescent="0.25">
      <c r="B456" s="470" t="s">
        <v>1621</v>
      </c>
      <c r="C456" s="470"/>
      <c r="D456" s="471" t="s">
        <v>1323</v>
      </c>
      <c r="E456" s="471"/>
      <c r="F456" s="471"/>
      <c r="G456" s="471"/>
      <c r="H456" s="108" t="s">
        <v>55</v>
      </c>
      <c r="I456" s="472">
        <v>1</v>
      </c>
      <c r="J456" s="472"/>
      <c r="K456" s="473">
        <v>0</v>
      </c>
      <c r="L456" s="473"/>
      <c r="M456" s="473"/>
      <c r="N456" s="473"/>
      <c r="O456" s="472">
        <v>0</v>
      </c>
      <c r="P456" s="472"/>
    </row>
    <row r="457" spans="2:16" ht="3" customHeight="1" x14ac:dyDescent="0.25">
      <c r="K457" s="431"/>
      <c r="L457" s="431"/>
      <c r="M457" s="431"/>
      <c r="N457" s="431"/>
    </row>
    <row r="458" spans="2:16" ht="10.5" customHeight="1" x14ac:dyDescent="0.25">
      <c r="B458" s="470" t="s">
        <v>1622</v>
      </c>
      <c r="C458" s="470"/>
      <c r="D458" s="471" t="s">
        <v>1623</v>
      </c>
      <c r="E458" s="471"/>
      <c r="F458" s="471"/>
      <c r="G458" s="471"/>
      <c r="H458" s="108" t="s">
        <v>55</v>
      </c>
      <c r="I458" s="472">
        <v>1</v>
      </c>
      <c r="J458" s="472"/>
      <c r="K458" s="473">
        <v>0</v>
      </c>
      <c r="L458" s="473"/>
      <c r="M458" s="473"/>
      <c r="N458" s="473"/>
      <c r="O458" s="472">
        <v>0</v>
      </c>
      <c r="P458" s="472"/>
    </row>
    <row r="459" spans="2:16" ht="3" customHeight="1" x14ac:dyDescent="0.25">
      <c r="K459" s="431"/>
      <c r="L459" s="431"/>
      <c r="M459" s="431"/>
      <c r="N459" s="431"/>
      <c r="P459" s="104">
        <v>0</v>
      </c>
    </row>
    <row r="460" spans="2:16" ht="10.5" customHeight="1" x14ac:dyDescent="0.25">
      <c r="B460" s="488" t="s">
        <v>1624</v>
      </c>
      <c r="C460" s="488"/>
      <c r="D460" s="489" t="s">
        <v>1625</v>
      </c>
      <c r="E460" s="489"/>
      <c r="F460" s="489"/>
      <c r="G460" s="489"/>
      <c r="K460" s="431"/>
      <c r="L460" s="431"/>
      <c r="M460" s="431"/>
      <c r="N460" s="431"/>
      <c r="O460" s="490">
        <v>953.81000000000006</v>
      </c>
      <c r="P460" s="490"/>
    </row>
    <row r="461" spans="2:16" ht="3" customHeight="1" x14ac:dyDescent="0.25">
      <c r="K461" s="431"/>
      <c r="L461" s="431"/>
      <c r="M461" s="431"/>
      <c r="N461" s="431"/>
    </row>
    <row r="462" spans="2:16" ht="10.5" customHeight="1" x14ac:dyDescent="0.25">
      <c r="B462" s="470" t="s">
        <v>1626</v>
      </c>
      <c r="C462" s="470"/>
      <c r="D462" s="471" t="s">
        <v>1423</v>
      </c>
      <c r="E462" s="471"/>
      <c r="F462" s="471"/>
      <c r="G462" s="471"/>
      <c r="H462" s="108" t="s">
        <v>280</v>
      </c>
      <c r="I462" s="472">
        <v>0.39</v>
      </c>
      <c r="J462" s="472"/>
      <c r="K462" s="473">
        <v>0</v>
      </c>
      <c r="L462" s="473"/>
      <c r="M462" s="473"/>
      <c r="N462" s="473"/>
      <c r="O462" s="472">
        <v>0</v>
      </c>
      <c r="P462" s="472"/>
    </row>
    <row r="463" spans="2:16" ht="3" customHeight="1" x14ac:dyDescent="0.25">
      <c r="K463" s="431"/>
      <c r="L463" s="431"/>
      <c r="M463" s="431"/>
      <c r="N463" s="431"/>
    </row>
    <row r="464" spans="2:16" ht="10.5" customHeight="1" x14ac:dyDescent="0.25">
      <c r="B464" s="470" t="s">
        <v>1627</v>
      </c>
      <c r="C464" s="470"/>
      <c r="D464" s="487" t="s">
        <v>1338</v>
      </c>
      <c r="E464" s="487"/>
      <c r="F464" s="487"/>
      <c r="G464" s="487"/>
      <c r="H464" s="108" t="s">
        <v>280</v>
      </c>
      <c r="I464" s="472">
        <v>0.43</v>
      </c>
      <c r="J464" s="472"/>
      <c r="K464" s="473">
        <v>0</v>
      </c>
      <c r="L464" s="473"/>
      <c r="M464" s="473"/>
      <c r="N464" s="473"/>
      <c r="O464" s="472">
        <v>0</v>
      </c>
      <c r="P464" s="472"/>
    </row>
    <row r="465" spans="2:16" ht="8.25" customHeight="1" x14ac:dyDescent="0.25">
      <c r="D465" s="487"/>
      <c r="E465" s="487"/>
      <c r="F465" s="487"/>
      <c r="G465" s="487"/>
      <c r="K465" s="431"/>
      <c r="L465" s="431"/>
      <c r="M465" s="431"/>
      <c r="N465" s="431"/>
    </row>
    <row r="466" spans="2:16" ht="3" customHeight="1" x14ac:dyDescent="0.25">
      <c r="K466" s="431"/>
      <c r="L466" s="431"/>
      <c r="M466" s="431"/>
      <c r="N466" s="431"/>
    </row>
    <row r="467" spans="2:16" ht="10.5" customHeight="1" x14ac:dyDescent="0.25">
      <c r="B467" s="470" t="s">
        <v>1628</v>
      </c>
      <c r="C467" s="470"/>
      <c r="D467" s="471" t="s">
        <v>1426</v>
      </c>
      <c r="E467" s="471"/>
      <c r="F467" s="471"/>
      <c r="G467" s="471"/>
      <c r="H467" s="108" t="s">
        <v>280</v>
      </c>
      <c r="I467" s="472">
        <v>0.91</v>
      </c>
      <c r="J467" s="472"/>
      <c r="K467" s="473">
        <v>0</v>
      </c>
      <c r="L467" s="473"/>
      <c r="M467" s="473"/>
      <c r="N467" s="473"/>
      <c r="O467" s="472">
        <v>0</v>
      </c>
      <c r="P467" s="472"/>
    </row>
    <row r="468" spans="2:16" ht="3" customHeight="1" x14ac:dyDescent="0.25">
      <c r="K468" s="431"/>
      <c r="L468" s="431"/>
      <c r="M468" s="431"/>
      <c r="N468" s="431"/>
    </row>
    <row r="469" spans="2:16" ht="10.5" customHeight="1" x14ac:dyDescent="0.25">
      <c r="B469" s="470" t="s">
        <v>1629</v>
      </c>
      <c r="C469" s="470"/>
      <c r="D469" s="471" t="s">
        <v>1428</v>
      </c>
      <c r="E469" s="471"/>
      <c r="F469" s="471"/>
      <c r="G469" s="471"/>
      <c r="H469" s="108" t="s">
        <v>226</v>
      </c>
      <c r="I469" s="472">
        <v>10.73</v>
      </c>
      <c r="J469" s="472"/>
      <c r="K469" s="473">
        <v>0</v>
      </c>
      <c r="L469" s="473"/>
      <c r="M469" s="473"/>
      <c r="N469" s="473"/>
      <c r="O469" s="472">
        <v>0</v>
      </c>
      <c r="P469" s="472"/>
    </row>
    <row r="470" spans="2:16" ht="3" customHeight="1" x14ac:dyDescent="0.25">
      <c r="K470" s="431"/>
      <c r="L470" s="431"/>
      <c r="M470" s="431"/>
      <c r="N470" s="431"/>
      <c r="P470" s="104">
        <v>0</v>
      </c>
    </row>
    <row r="471" spans="2:16" ht="10.5" customHeight="1" x14ac:dyDescent="0.25">
      <c r="B471" s="474" t="s">
        <v>1630</v>
      </c>
      <c r="C471" s="474"/>
      <c r="D471" s="475" t="s">
        <v>1023</v>
      </c>
      <c r="E471" s="475"/>
      <c r="F471" s="475"/>
      <c r="G471" s="475"/>
      <c r="K471" s="431"/>
      <c r="L471" s="431"/>
      <c r="M471" s="431"/>
      <c r="N471" s="431"/>
      <c r="O471" s="476">
        <v>0</v>
      </c>
      <c r="P471" s="476"/>
    </row>
    <row r="472" spans="2:16" ht="3" customHeight="1" x14ac:dyDescent="0.25">
      <c r="K472" s="431"/>
      <c r="L472" s="431"/>
      <c r="M472" s="431"/>
      <c r="N472" s="431"/>
    </row>
    <row r="473" spans="2:16" ht="10.5" customHeight="1" x14ac:dyDescent="0.25">
      <c r="B473" s="488" t="s">
        <v>1631</v>
      </c>
      <c r="C473" s="488"/>
      <c r="D473" s="489" t="s">
        <v>673</v>
      </c>
      <c r="E473" s="489"/>
      <c r="F473" s="489"/>
      <c r="G473" s="489"/>
      <c r="K473" s="431"/>
      <c r="L473" s="431"/>
      <c r="M473" s="431"/>
      <c r="N473" s="431"/>
      <c r="O473" s="490">
        <v>8517.77</v>
      </c>
      <c r="P473" s="490"/>
    </row>
    <row r="474" spans="2:16" ht="3" customHeight="1" x14ac:dyDescent="0.25">
      <c r="K474" s="431"/>
      <c r="L474" s="431"/>
      <c r="M474" s="431"/>
      <c r="N474" s="431"/>
    </row>
    <row r="475" spans="2:16" ht="10.5" customHeight="1" x14ac:dyDescent="0.25">
      <c r="B475" s="470" t="s">
        <v>1632</v>
      </c>
      <c r="C475" s="470"/>
      <c r="D475" s="471" t="s">
        <v>1319</v>
      </c>
      <c r="E475" s="471"/>
      <c r="F475" s="471"/>
      <c r="G475" s="471"/>
      <c r="H475" s="108" t="s">
        <v>226</v>
      </c>
      <c r="I475" s="472">
        <v>400.19</v>
      </c>
      <c r="J475" s="472"/>
      <c r="K475" s="473">
        <v>0</v>
      </c>
      <c r="L475" s="473"/>
      <c r="M475" s="473"/>
      <c r="N475" s="473"/>
      <c r="O475" s="472">
        <v>0</v>
      </c>
      <c r="P475" s="472"/>
    </row>
    <row r="476" spans="2:16" ht="3" customHeight="1" x14ac:dyDescent="0.25">
      <c r="K476" s="431"/>
      <c r="L476" s="431"/>
      <c r="M476" s="431"/>
      <c r="N476" s="431"/>
    </row>
    <row r="477" spans="2:16" ht="10.5" customHeight="1" x14ac:dyDescent="0.25">
      <c r="B477" s="470" t="s">
        <v>1633</v>
      </c>
      <c r="C477" s="470"/>
      <c r="D477" s="471" t="s">
        <v>1321</v>
      </c>
      <c r="E477" s="471"/>
      <c r="F477" s="471"/>
      <c r="G477" s="471"/>
      <c r="H477" s="108" t="s">
        <v>55</v>
      </c>
      <c r="I477" s="472">
        <v>1</v>
      </c>
      <c r="J477" s="472"/>
      <c r="K477" s="473">
        <v>0</v>
      </c>
      <c r="L477" s="473"/>
      <c r="M477" s="473"/>
      <c r="N477" s="473"/>
      <c r="O477" s="472">
        <v>0</v>
      </c>
      <c r="P477" s="472"/>
    </row>
    <row r="478" spans="2:16" ht="3" customHeight="1" x14ac:dyDescent="0.25">
      <c r="K478" s="431"/>
      <c r="L478" s="431"/>
      <c r="M478" s="431"/>
      <c r="N478" s="431"/>
    </row>
    <row r="479" spans="2:16" ht="10.5" customHeight="1" x14ac:dyDescent="0.25">
      <c r="B479" s="470" t="s">
        <v>1634</v>
      </c>
      <c r="C479" s="470"/>
      <c r="D479" s="471" t="s">
        <v>1323</v>
      </c>
      <c r="E479" s="471"/>
      <c r="F479" s="471"/>
      <c r="G479" s="471"/>
      <c r="H479" s="108" t="s">
        <v>55</v>
      </c>
      <c r="I479" s="472">
        <v>1</v>
      </c>
      <c r="J479" s="472"/>
      <c r="K479" s="473">
        <v>0</v>
      </c>
      <c r="L479" s="473"/>
      <c r="M479" s="473"/>
      <c r="N479" s="473"/>
      <c r="O479" s="472">
        <v>0</v>
      </c>
      <c r="P479" s="472"/>
    </row>
    <row r="480" spans="2:16" ht="3" customHeight="1" x14ac:dyDescent="0.25">
      <c r="K480" s="431"/>
      <c r="L480" s="431"/>
      <c r="M480" s="431"/>
      <c r="N480" s="431"/>
    </row>
    <row r="481" spans="2:16" ht="10.5" customHeight="1" x14ac:dyDescent="0.25">
      <c r="B481" s="470" t="s">
        <v>1635</v>
      </c>
      <c r="C481" s="470"/>
      <c r="D481" s="471" t="s">
        <v>1636</v>
      </c>
      <c r="E481" s="471"/>
      <c r="F481" s="471"/>
      <c r="G481" s="471"/>
      <c r="H481" s="108" t="s">
        <v>55</v>
      </c>
      <c r="I481" s="472">
        <v>1</v>
      </c>
      <c r="J481" s="472"/>
      <c r="K481" s="473">
        <v>0</v>
      </c>
      <c r="L481" s="473"/>
      <c r="M481" s="473"/>
      <c r="N481" s="473"/>
      <c r="O481" s="472">
        <v>0</v>
      </c>
      <c r="P481" s="472"/>
    </row>
    <row r="482" spans="2:16" ht="3" customHeight="1" x14ac:dyDescent="0.25">
      <c r="K482" s="431"/>
      <c r="L482" s="431"/>
      <c r="M482" s="431"/>
      <c r="N482" s="431"/>
    </row>
    <row r="483" spans="2:16" ht="10.5" customHeight="1" x14ac:dyDescent="0.25">
      <c r="B483" s="488" t="s">
        <v>1637</v>
      </c>
      <c r="C483" s="488"/>
      <c r="D483" s="489" t="s">
        <v>1327</v>
      </c>
      <c r="E483" s="489"/>
      <c r="F483" s="489"/>
      <c r="G483" s="489"/>
      <c r="K483" s="431"/>
      <c r="L483" s="431"/>
      <c r="M483" s="431"/>
      <c r="N483" s="431"/>
      <c r="O483" s="490">
        <v>27909.55</v>
      </c>
      <c r="P483" s="490"/>
    </row>
    <row r="484" spans="2:16" ht="3" customHeight="1" x14ac:dyDescent="0.25">
      <c r="K484" s="431"/>
      <c r="L484" s="431"/>
      <c r="M484" s="431"/>
      <c r="N484" s="431"/>
    </row>
    <row r="485" spans="2:16" ht="10.5" customHeight="1" x14ac:dyDescent="0.25">
      <c r="B485" s="467" t="s">
        <v>1638</v>
      </c>
      <c r="C485" s="467"/>
      <c r="D485" s="468" t="s">
        <v>1329</v>
      </c>
      <c r="E485" s="468"/>
      <c r="F485" s="468"/>
      <c r="G485" s="468"/>
      <c r="K485" s="431"/>
      <c r="L485" s="431"/>
      <c r="M485" s="431"/>
      <c r="N485" s="431"/>
      <c r="O485" s="469">
        <v>0</v>
      </c>
      <c r="P485" s="469"/>
    </row>
    <row r="486" spans="2:16" ht="3" customHeight="1" x14ac:dyDescent="0.25">
      <c r="K486" s="431"/>
      <c r="L486" s="431"/>
      <c r="M486" s="431"/>
      <c r="N486" s="431"/>
    </row>
    <row r="487" spans="2:16" ht="10.5" customHeight="1" x14ac:dyDescent="0.25">
      <c r="B487" s="484" t="s">
        <v>1639</v>
      </c>
      <c r="C487" s="484"/>
      <c r="D487" s="485" t="s">
        <v>673</v>
      </c>
      <c r="E487" s="485"/>
      <c r="F487" s="485"/>
      <c r="G487" s="485"/>
      <c r="K487" s="431"/>
      <c r="L487" s="431"/>
      <c r="M487" s="431"/>
      <c r="N487" s="431"/>
      <c r="O487" s="486">
        <v>0</v>
      </c>
      <c r="P487" s="486"/>
    </row>
    <row r="488" spans="2:16" ht="3" customHeight="1" x14ac:dyDescent="0.25">
      <c r="K488" s="431"/>
      <c r="L488" s="431"/>
      <c r="M488" s="431"/>
      <c r="N488" s="431"/>
    </row>
    <row r="489" spans="2:16" ht="10.5" customHeight="1" x14ac:dyDescent="0.25">
      <c r="B489" s="470" t="s">
        <v>1640</v>
      </c>
      <c r="C489" s="470"/>
      <c r="D489" s="471" t="s">
        <v>1332</v>
      </c>
      <c r="E489" s="471"/>
      <c r="F489" s="471"/>
      <c r="G489" s="471"/>
      <c r="H489" s="108" t="s">
        <v>226</v>
      </c>
      <c r="I489" s="472">
        <v>74.210000000000008</v>
      </c>
      <c r="J489" s="472"/>
      <c r="K489" s="473">
        <v>0</v>
      </c>
      <c r="L489" s="473"/>
      <c r="M489" s="473"/>
      <c r="N489" s="473"/>
      <c r="O489" s="472">
        <v>0</v>
      </c>
      <c r="P489" s="472"/>
    </row>
    <row r="490" spans="2:16" ht="3" customHeight="1" x14ac:dyDescent="0.25">
      <c r="K490" s="431"/>
      <c r="L490" s="431"/>
      <c r="M490" s="431"/>
      <c r="N490" s="431">
        <v>0</v>
      </c>
    </row>
    <row r="491" spans="2:16" ht="10.5" customHeight="1" x14ac:dyDescent="0.25">
      <c r="B491" s="470" t="s">
        <v>1641</v>
      </c>
      <c r="C491" s="470"/>
      <c r="D491" s="471" t="s">
        <v>1334</v>
      </c>
      <c r="E491" s="471"/>
      <c r="F491" s="471"/>
      <c r="G491" s="471"/>
      <c r="H491" s="108" t="s">
        <v>280</v>
      </c>
      <c r="I491" s="472">
        <v>2.4900000000000002</v>
      </c>
      <c r="J491" s="472"/>
      <c r="K491" s="473">
        <v>0</v>
      </c>
      <c r="L491" s="473"/>
      <c r="M491" s="473"/>
      <c r="N491" s="473"/>
      <c r="O491" s="472">
        <v>0</v>
      </c>
      <c r="P491" s="472"/>
    </row>
    <row r="492" spans="2:16" ht="3" customHeight="1" x14ac:dyDescent="0.25">
      <c r="K492" s="431"/>
      <c r="L492" s="431"/>
      <c r="M492" s="431"/>
      <c r="N492" s="431"/>
    </row>
    <row r="493" spans="2:16" ht="10.5" customHeight="1" x14ac:dyDescent="0.25">
      <c r="B493" s="470" t="s">
        <v>1642</v>
      </c>
      <c r="C493" s="470"/>
      <c r="D493" s="471" t="s">
        <v>1336</v>
      </c>
      <c r="E493" s="471"/>
      <c r="F493" s="471"/>
      <c r="G493" s="471"/>
      <c r="H493" s="108" t="s">
        <v>280</v>
      </c>
      <c r="I493" s="472">
        <v>13.620000000000001</v>
      </c>
      <c r="J493" s="472"/>
      <c r="K493" s="473">
        <v>0</v>
      </c>
      <c r="L493" s="473"/>
      <c r="M493" s="473"/>
      <c r="N493" s="473"/>
      <c r="O493" s="472">
        <v>0</v>
      </c>
      <c r="P493" s="472"/>
    </row>
    <row r="494" spans="2:16" ht="3" customHeight="1" x14ac:dyDescent="0.25">
      <c r="K494" s="431"/>
      <c r="L494" s="431"/>
      <c r="M494" s="431"/>
      <c r="N494" s="431"/>
    </row>
    <row r="495" spans="2:16" ht="10.5" customHeight="1" x14ac:dyDescent="0.25">
      <c r="B495" s="470" t="s">
        <v>1643</v>
      </c>
      <c r="C495" s="470"/>
      <c r="D495" s="487" t="s">
        <v>1338</v>
      </c>
      <c r="E495" s="487"/>
      <c r="F495" s="487"/>
      <c r="G495" s="487"/>
      <c r="H495" s="108" t="s">
        <v>280</v>
      </c>
      <c r="I495" s="472">
        <v>13.620000000000001</v>
      </c>
      <c r="J495" s="472"/>
      <c r="K495" s="473">
        <v>0</v>
      </c>
      <c r="L495" s="473"/>
      <c r="M495" s="473"/>
      <c r="N495" s="473"/>
      <c r="O495" s="472">
        <v>0</v>
      </c>
      <c r="P495" s="472"/>
    </row>
    <row r="496" spans="2:16" ht="8.25" customHeight="1" x14ac:dyDescent="0.25">
      <c r="D496" s="487"/>
      <c r="E496" s="487"/>
      <c r="F496" s="487"/>
      <c r="G496" s="487"/>
      <c r="K496" s="431"/>
      <c r="L496" s="431"/>
      <c r="M496" s="431"/>
      <c r="N496" s="431"/>
    </row>
    <row r="497" spans="2:16" ht="3" customHeight="1" x14ac:dyDescent="0.25">
      <c r="K497" s="431"/>
      <c r="L497" s="431"/>
      <c r="M497" s="431"/>
      <c r="N497" s="431"/>
    </row>
    <row r="498" spans="2:16" ht="10.5" customHeight="1" x14ac:dyDescent="0.25">
      <c r="B498" s="484" t="s">
        <v>1644</v>
      </c>
      <c r="C498" s="484"/>
      <c r="D498" s="485" t="s">
        <v>1340</v>
      </c>
      <c r="E498" s="485"/>
      <c r="F498" s="485"/>
      <c r="G498" s="485"/>
      <c r="K498" s="431"/>
      <c r="L498" s="431"/>
      <c r="M498" s="431"/>
      <c r="N498" s="431"/>
      <c r="O498" s="486">
        <v>0</v>
      </c>
      <c r="P498" s="486"/>
    </row>
    <row r="499" spans="2:16" ht="3" customHeight="1" x14ac:dyDescent="0.25">
      <c r="K499" s="431"/>
      <c r="L499" s="431"/>
      <c r="M499" s="431"/>
      <c r="N499" s="431"/>
    </row>
    <row r="500" spans="2:16" ht="10.5" customHeight="1" x14ac:dyDescent="0.25">
      <c r="B500" s="470" t="s">
        <v>1645</v>
      </c>
      <c r="C500" s="470"/>
      <c r="D500" s="471" t="s">
        <v>1342</v>
      </c>
      <c r="E500" s="471"/>
      <c r="F500" s="471"/>
      <c r="G500" s="471"/>
      <c r="H500" s="108" t="s">
        <v>280</v>
      </c>
      <c r="I500" s="472">
        <v>9.870000000000001</v>
      </c>
      <c r="J500" s="472"/>
      <c r="K500" s="473">
        <v>0</v>
      </c>
      <c r="L500" s="473"/>
      <c r="M500" s="473"/>
      <c r="N500" s="473"/>
      <c r="O500" s="472">
        <v>0</v>
      </c>
      <c r="P500" s="472"/>
    </row>
    <row r="501" spans="2:16" ht="3" customHeight="1" x14ac:dyDescent="0.25">
      <c r="K501" s="431"/>
      <c r="L501" s="431"/>
      <c r="M501" s="431"/>
      <c r="N501" s="431"/>
    </row>
    <row r="502" spans="2:16" ht="10.5" customHeight="1" x14ac:dyDescent="0.25">
      <c r="B502" s="470" t="s">
        <v>1646</v>
      </c>
      <c r="C502" s="470"/>
      <c r="D502" s="471" t="s">
        <v>1344</v>
      </c>
      <c r="E502" s="471"/>
      <c r="F502" s="471"/>
      <c r="G502" s="471"/>
      <c r="H502" s="108" t="s">
        <v>280</v>
      </c>
      <c r="I502" s="472">
        <v>81.12</v>
      </c>
      <c r="J502" s="472"/>
      <c r="K502" s="473">
        <v>0</v>
      </c>
      <c r="L502" s="473"/>
      <c r="M502" s="473"/>
      <c r="N502" s="473"/>
      <c r="O502" s="472">
        <v>0</v>
      </c>
      <c r="P502" s="472"/>
    </row>
    <row r="503" spans="2:16" ht="3" customHeight="1" x14ac:dyDescent="0.25">
      <c r="K503" s="431"/>
      <c r="L503" s="431"/>
      <c r="M503" s="431"/>
      <c r="N503" s="431"/>
    </row>
    <row r="504" spans="2:16" ht="10.5" customHeight="1" x14ac:dyDescent="0.25">
      <c r="B504" s="470" t="s">
        <v>1647</v>
      </c>
      <c r="C504" s="470"/>
      <c r="D504" s="471" t="s">
        <v>1346</v>
      </c>
      <c r="E504" s="471"/>
      <c r="F504" s="471"/>
      <c r="G504" s="471"/>
      <c r="H504" s="108" t="s">
        <v>226</v>
      </c>
      <c r="I504" s="472">
        <v>4.1399999999999997</v>
      </c>
      <c r="J504" s="472"/>
      <c r="K504" s="473">
        <v>0</v>
      </c>
      <c r="L504" s="473"/>
      <c r="M504" s="473"/>
      <c r="N504" s="473"/>
      <c r="O504" s="472">
        <v>0</v>
      </c>
      <c r="P504" s="472"/>
    </row>
    <row r="505" spans="2:16" ht="3" customHeight="1" x14ac:dyDescent="0.25">
      <c r="K505" s="431"/>
      <c r="L505" s="431"/>
      <c r="M505" s="431"/>
      <c r="N505" s="431"/>
    </row>
    <row r="506" spans="2:16" ht="10.5" customHeight="1" x14ac:dyDescent="0.25">
      <c r="B506" s="470" t="s">
        <v>1648</v>
      </c>
      <c r="C506" s="470"/>
      <c r="D506" s="471" t="s">
        <v>1348</v>
      </c>
      <c r="E506" s="471"/>
      <c r="F506" s="471"/>
      <c r="G506" s="471"/>
      <c r="H506" s="108" t="s">
        <v>280</v>
      </c>
      <c r="I506" s="472">
        <v>0.82000000000000006</v>
      </c>
      <c r="J506" s="472"/>
      <c r="K506" s="473">
        <v>0</v>
      </c>
      <c r="L506" s="473"/>
      <c r="M506" s="473"/>
      <c r="N506" s="473"/>
      <c r="O506" s="472">
        <v>0</v>
      </c>
      <c r="P506" s="472"/>
    </row>
    <row r="507" spans="2:16" ht="3" customHeight="1" x14ac:dyDescent="0.25">
      <c r="K507" s="431"/>
      <c r="L507" s="431"/>
      <c r="M507" s="431"/>
      <c r="N507" s="431"/>
    </row>
    <row r="508" spans="2:16" ht="10.5" customHeight="1" x14ac:dyDescent="0.25">
      <c r="B508" s="470" t="s">
        <v>1649</v>
      </c>
      <c r="C508" s="470"/>
      <c r="D508" s="471" t="s">
        <v>1350</v>
      </c>
      <c r="E508" s="471"/>
      <c r="F508" s="471"/>
      <c r="G508" s="471"/>
      <c r="H508" s="108" t="s">
        <v>280</v>
      </c>
      <c r="I508" s="472">
        <v>27.78</v>
      </c>
      <c r="J508" s="472"/>
      <c r="K508" s="473">
        <v>0</v>
      </c>
      <c r="L508" s="473"/>
      <c r="M508" s="473"/>
      <c r="N508" s="473"/>
      <c r="O508" s="472">
        <v>0</v>
      </c>
      <c r="P508" s="472"/>
    </row>
    <row r="509" spans="2:16" ht="3" customHeight="1" x14ac:dyDescent="0.25">
      <c r="K509" s="431"/>
      <c r="L509" s="431"/>
      <c r="M509" s="431"/>
      <c r="N509" s="431"/>
    </row>
    <row r="510" spans="2:16" ht="10.5" customHeight="1" x14ac:dyDescent="0.25">
      <c r="B510" s="484" t="s">
        <v>1650</v>
      </c>
      <c r="C510" s="484"/>
      <c r="D510" s="485" t="s">
        <v>1352</v>
      </c>
      <c r="E510" s="485"/>
      <c r="F510" s="485"/>
      <c r="G510" s="485"/>
      <c r="K510" s="431"/>
      <c r="L510" s="431"/>
      <c r="M510" s="431"/>
      <c r="N510" s="431"/>
      <c r="O510" s="486">
        <v>0</v>
      </c>
      <c r="P510" s="486"/>
    </row>
    <row r="511" spans="2:16" ht="3" customHeight="1" x14ac:dyDescent="0.25">
      <c r="K511" s="431"/>
      <c r="L511" s="431"/>
      <c r="M511" s="431"/>
      <c r="N511" s="431"/>
    </row>
    <row r="512" spans="2:16" ht="10.5" customHeight="1" x14ac:dyDescent="0.25">
      <c r="B512" s="470" t="s">
        <v>1651</v>
      </c>
      <c r="C512" s="470"/>
      <c r="D512" s="471" t="s">
        <v>1652</v>
      </c>
      <c r="E512" s="471"/>
      <c r="F512" s="471"/>
      <c r="G512" s="471"/>
      <c r="H512" s="108" t="s">
        <v>226</v>
      </c>
      <c r="I512" s="472">
        <v>7.5200000000000005</v>
      </c>
      <c r="J512" s="472"/>
      <c r="K512" s="473">
        <v>0</v>
      </c>
      <c r="L512" s="473"/>
      <c r="M512" s="473"/>
      <c r="N512" s="473"/>
      <c r="O512" s="472">
        <v>0</v>
      </c>
      <c r="P512" s="472"/>
    </row>
    <row r="513" spans="2:16" ht="3" customHeight="1" x14ac:dyDescent="0.25">
      <c r="K513" s="431"/>
      <c r="L513" s="431"/>
      <c r="M513" s="431"/>
      <c r="N513" s="431"/>
    </row>
    <row r="514" spans="2:16" ht="10.5" customHeight="1" x14ac:dyDescent="0.25">
      <c r="B514" s="470" t="s">
        <v>1653</v>
      </c>
      <c r="C514" s="470"/>
      <c r="D514" s="471" t="s">
        <v>1356</v>
      </c>
      <c r="E514" s="471"/>
      <c r="F514" s="471"/>
      <c r="G514" s="471"/>
      <c r="H514" s="108" t="s">
        <v>211</v>
      </c>
      <c r="I514" s="472">
        <v>16</v>
      </c>
      <c r="J514" s="472"/>
      <c r="K514" s="473">
        <v>0</v>
      </c>
      <c r="L514" s="473"/>
      <c r="M514" s="473"/>
      <c r="N514" s="473"/>
      <c r="O514" s="472">
        <v>0</v>
      </c>
      <c r="P514" s="472"/>
    </row>
    <row r="515" spans="2:16" ht="3" customHeight="1" x14ac:dyDescent="0.25">
      <c r="K515" s="431"/>
      <c r="L515" s="431"/>
      <c r="M515" s="431"/>
      <c r="N515" s="431"/>
    </row>
    <row r="516" spans="2:16" ht="10.5" customHeight="1" x14ac:dyDescent="0.25">
      <c r="B516" s="470" t="s">
        <v>1654</v>
      </c>
      <c r="C516" s="470"/>
      <c r="D516" s="471" t="s">
        <v>1358</v>
      </c>
      <c r="E516" s="471"/>
      <c r="F516" s="471"/>
      <c r="G516" s="471"/>
      <c r="H516" s="108" t="s">
        <v>211</v>
      </c>
      <c r="I516" s="472">
        <v>53.050000000000004</v>
      </c>
      <c r="J516" s="472"/>
      <c r="K516" s="473">
        <v>0</v>
      </c>
      <c r="L516" s="473"/>
      <c r="M516" s="473"/>
      <c r="N516" s="473"/>
      <c r="O516" s="472">
        <v>0</v>
      </c>
      <c r="P516" s="472"/>
    </row>
    <row r="517" spans="2:16" ht="3" customHeight="1" x14ac:dyDescent="0.25">
      <c r="K517" s="431"/>
      <c r="L517" s="431"/>
      <c r="M517" s="431"/>
      <c r="N517" s="431"/>
    </row>
    <row r="518" spans="2:16" ht="10.5" customHeight="1" x14ac:dyDescent="0.25">
      <c r="B518" s="484" t="s">
        <v>1655</v>
      </c>
      <c r="C518" s="484"/>
      <c r="D518" s="485" t="s">
        <v>1360</v>
      </c>
      <c r="E518" s="485"/>
      <c r="F518" s="485"/>
      <c r="G518" s="485"/>
      <c r="K518" s="431"/>
      <c r="L518" s="431"/>
      <c r="M518" s="431"/>
      <c r="N518" s="431"/>
      <c r="O518" s="486">
        <v>0</v>
      </c>
      <c r="P518" s="486"/>
    </row>
    <row r="519" spans="2:16" ht="3" customHeight="1" x14ac:dyDescent="0.25">
      <c r="K519" s="431"/>
      <c r="L519" s="431"/>
      <c r="M519" s="431"/>
      <c r="N519" s="431"/>
    </row>
    <row r="520" spans="2:16" ht="10.5" customHeight="1" x14ac:dyDescent="0.25">
      <c r="B520" s="470" t="s">
        <v>1656</v>
      </c>
      <c r="C520" s="470"/>
      <c r="D520" s="471" t="s">
        <v>1362</v>
      </c>
      <c r="E520" s="471"/>
      <c r="F520" s="471"/>
      <c r="G520" s="471"/>
      <c r="H520" s="108" t="s">
        <v>280</v>
      </c>
      <c r="I520" s="472">
        <v>6.53</v>
      </c>
      <c r="J520" s="472"/>
      <c r="K520" s="473">
        <v>0</v>
      </c>
      <c r="L520" s="473"/>
      <c r="M520" s="473"/>
      <c r="N520" s="473"/>
      <c r="O520" s="472">
        <v>0</v>
      </c>
      <c r="P520" s="472"/>
    </row>
    <row r="521" spans="2:16" ht="3" customHeight="1" x14ac:dyDescent="0.25">
      <c r="K521" s="431"/>
      <c r="L521" s="431"/>
      <c r="M521" s="431"/>
      <c r="N521" s="431"/>
    </row>
    <row r="522" spans="2:16" ht="10.5" customHeight="1" x14ac:dyDescent="0.25">
      <c r="B522" s="470" t="s">
        <v>1657</v>
      </c>
      <c r="C522" s="470"/>
      <c r="D522" s="471" t="s">
        <v>1364</v>
      </c>
      <c r="E522" s="471"/>
      <c r="F522" s="471"/>
      <c r="G522" s="471"/>
      <c r="H522" s="108" t="s">
        <v>226</v>
      </c>
      <c r="I522" s="472">
        <v>20.64</v>
      </c>
      <c r="J522" s="472"/>
      <c r="K522" s="473">
        <v>0</v>
      </c>
      <c r="L522" s="473"/>
      <c r="M522" s="473"/>
      <c r="N522" s="473"/>
      <c r="O522" s="472">
        <v>0</v>
      </c>
      <c r="P522" s="472"/>
    </row>
    <row r="523" spans="2:16" ht="3" customHeight="1" x14ac:dyDescent="0.25">
      <c r="K523" s="431"/>
      <c r="L523" s="431"/>
      <c r="M523" s="431"/>
      <c r="N523" s="431"/>
    </row>
    <row r="524" spans="2:16" ht="10.5" customHeight="1" x14ac:dyDescent="0.25">
      <c r="B524" s="470" t="s">
        <v>1658</v>
      </c>
      <c r="C524" s="470"/>
      <c r="D524" s="471" t="s">
        <v>1366</v>
      </c>
      <c r="E524" s="471"/>
      <c r="F524" s="471"/>
      <c r="G524" s="471"/>
      <c r="H524" s="108" t="s">
        <v>1367</v>
      </c>
      <c r="I524" s="472">
        <v>161.59</v>
      </c>
      <c r="J524" s="472"/>
      <c r="K524" s="473">
        <v>0</v>
      </c>
      <c r="L524" s="473"/>
      <c r="M524" s="473"/>
      <c r="N524" s="473"/>
      <c r="O524" s="472">
        <v>0</v>
      </c>
      <c r="P524" s="472"/>
    </row>
    <row r="525" spans="2:16" ht="3" customHeight="1" x14ac:dyDescent="0.25">
      <c r="K525" s="431"/>
      <c r="L525" s="431"/>
      <c r="M525" s="431"/>
      <c r="N525" s="431"/>
    </row>
    <row r="526" spans="2:16" ht="10.5" customHeight="1" x14ac:dyDescent="0.25">
      <c r="B526" s="470" t="s">
        <v>1659</v>
      </c>
      <c r="C526" s="470"/>
      <c r="D526" s="471" t="s">
        <v>1362</v>
      </c>
      <c r="E526" s="471"/>
      <c r="F526" s="471"/>
      <c r="G526" s="471"/>
      <c r="H526" s="108" t="s">
        <v>280</v>
      </c>
      <c r="I526" s="472">
        <v>1.83</v>
      </c>
      <c r="J526" s="472"/>
      <c r="K526" s="473">
        <v>0</v>
      </c>
      <c r="L526" s="473"/>
      <c r="M526" s="473"/>
      <c r="N526" s="473"/>
      <c r="O526" s="472">
        <v>0</v>
      </c>
      <c r="P526" s="472"/>
    </row>
    <row r="527" spans="2:16" ht="3" customHeight="1" x14ac:dyDescent="0.25">
      <c r="K527" s="431"/>
      <c r="L527" s="431"/>
      <c r="M527" s="431"/>
      <c r="N527" s="431"/>
    </row>
    <row r="528" spans="2:16" ht="10.5" customHeight="1" x14ac:dyDescent="0.25">
      <c r="B528" s="470" t="s">
        <v>1660</v>
      </c>
      <c r="C528" s="470"/>
      <c r="D528" s="471" t="s">
        <v>1370</v>
      </c>
      <c r="E528" s="471"/>
      <c r="F528" s="471"/>
      <c r="G528" s="471"/>
      <c r="H528" s="108" t="s">
        <v>226</v>
      </c>
      <c r="I528" s="472">
        <v>125.66</v>
      </c>
      <c r="J528" s="472"/>
      <c r="K528" s="473">
        <v>0</v>
      </c>
      <c r="L528" s="473"/>
      <c r="M528" s="473"/>
      <c r="N528" s="473"/>
      <c r="O528" s="472">
        <v>0</v>
      </c>
      <c r="P528" s="472"/>
    </row>
    <row r="529" spans="2:16" ht="3" customHeight="1" x14ac:dyDescent="0.25">
      <c r="K529" s="431"/>
      <c r="L529" s="431"/>
      <c r="M529" s="431"/>
      <c r="N529" s="431"/>
    </row>
    <row r="530" spans="2:16" ht="10.5" customHeight="1" x14ac:dyDescent="0.25">
      <c r="B530" s="470" t="s">
        <v>1661</v>
      </c>
      <c r="C530" s="470"/>
      <c r="D530" s="471" t="s">
        <v>1366</v>
      </c>
      <c r="E530" s="471"/>
      <c r="F530" s="471"/>
      <c r="G530" s="471"/>
      <c r="H530" s="108" t="s">
        <v>1367</v>
      </c>
      <c r="I530" s="472">
        <v>63.480000000000004</v>
      </c>
      <c r="J530" s="472"/>
      <c r="K530" s="473">
        <v>0</v>
      </c>
      <c r="L530" s="473"/>
      <c r="M530" s="473"/>
      <c r="N530" s="473"/>
      <c r="O530" s="472">
        <v>0</v>
      </c>
      <c r="P530" s="472"/>
    </row>
    <row r="531" spans="2:16" ht="3" customHeight="1" x14ac:dyDescent="0.25">
      <c r="K531" s="431"/>
      <c r="L531" s="431"/>
      <c r="M531" s="431"/>
      <c r="N531" s="431">
        <v>0</v>
      </c>
    </row>
    <row r="532" spans="2:16" ht="10.5" customHeight="1" x14ac:dyDescent="0.25">
      <c r="B532" s="467" t="s">
        <v>1662</v>
      </c>
      <c r="C532" s="467"/>
      <c r="D532" s="468" t="s">
        <v>1373</v>
      </c>
      <c r="E532" s="468"/>
      <c r="F532" s="468"/>
      <c r="G532" s="468"/>
      <c r="K532" s="431"/>
      <c r="L532" s="431"/>
      <c r="M532" s="431"/>
      <c r="N532" s="431"/>
      <c r="O532" s="469">
        <v>0</v>
      </c>
      <c r="P532" s="469"/>
    </row>
    <row r="533" spans="2:16" ht="3" customHeight="1" x14ac:dyDescent="0.25">
      <c r="K533" s="431"/>
      <c r="L533" s="431"/>
      <c r="M533" s="431"/>
      <c r="N533" s="431"/>
    </row>
    <row r="534" spans="2:16" ht="10.5" customHeight="1" x14ac:dyDescent="0.25">
      <c r="B534" s="484" t="s">
        <v>1663</v>
      </c>
      <c r="C534" s="484"/>
      <c r="D534" s="485" t="s">
        <v>1340</v>
      </c>
      <c r="E534" s="485"/>
      <c r="F534" s="485"/>
      <c r="G534" s="485"/>
      <c r="K534" s="431"/>
      <c r="L534" s="431"/>
      <c r="M534" s="431"/>
      <c r="N534" s="431"/>
      <c r="O534" s="486">
        <v>0</v>
      </c>
      <c r="P534" s="486"/>
    </row>
    <row r="535" spans="2:16" ht="3" customHeight="1" x14ac:dyDescent="0.25">
      <c r="K535" s="431"/>
      <c r="L535" s="431"/>
      <c r="M535" s="431"/>
      <c r="N535" s="431"/>
    </row>
    <row r="536" spans="2:16" ht="10.5" customHeight="1" x14ac:dyDescent="0.25">
      <c r="B536" s="470" t="s">
        <v>1664</v>
      </c>
      <c r="C536" s="470"/>
      <c r="D536" s="471" t="s">
        <v>1376</v>
      </c>
      <c r="E536" s="471"/>
      <c r="F536" s="471"/>
      <c r="G536" s="471"/>
      <c r="H536" s="108" t="s">
        <v>226</v>
      </c>
      <c r="I536" s="472">
        <v>2.2600000000000002</v>
      </c>
      <c r="J536" s="472"/>
      <c r="K536" s="473">
        <v>0</v>
      </c>
      <c r="L536" s="473"/>
      <c r="M536" s="473"/>
      <c r="N536" s="473"/>
      <c r="O536" s="472">
        <v>0</v>
      </c>
      <c r="P536" s="472"/>
    </row>
    <row r="537" spans="2:16" ht="3" customHeight="1" x14ac:dyDescent="0.25">
      <c r="K537" s="431"/>
      <c r="L537" s="431"/>
      <c r="M537" s="431"/>
      <c r="N537" s="431"/>
    </row>
    <row r="538" spans="2:16" ht="10.5" customHeight="1" x14ac:dyDescent="0.25">
      <c r="B538" s="470" t="s">
        <v>1665</v>
      </c>
      <c r="C538" s="470"/>
      <c r="D538" s="471" t="s">
        <v>1378</v>
      </c>
      <c r="E538" s="471"/>
      <c r="F538" s="471"/>
      <c r="G538" s="471"/>
      <c r="H538" s="108" t="s">
        <v>280</v>
      </c>
      <c r="I538" s="472">
        <v>3.38</v>
      </c>
      <c r="J538" s="472"/>
      <c r="K538" s="473">
        <v>0</v>
      </c>
      <c r="L538" s="473"/>
      <c r="M538" s="473"/>
      <c r="N538" s="473"/>
      <c r="O538" s="472">
        <v>0</v>
      </c>
      <c r="P538" s="472"/>
    </row>
    <row r="539" spans="2:16" ht="10.5" customHeight="1" x14ac:dyDescent="0.25">
      <c r="B539" s="470" t="s">
        <v>1666</v>
      </c>
      <c r="C539" s="470"/>
      <c r="D539" s="471" t="s">
        <v>1344</v>
      </c>
      <c r="E539" s="471"/>
      <c r="F539" s="471"/>
      <c r="G539" s="471"/>
      <c r="H539" s="108" t="s">
        <v>226</v>
      </c>
      <c r="I539" s="472">
        <v>2.2600000000000002</v>
      </c>
      <c r="J539" s="472"/>
      <c r="K539" s="473">
        <v>0</v>
      </c>
      <c r="L539" s="473"/>
      <c r="M539" s="473"/>
      <c r="N539" s="473"/>
      <c r="O539" s="472">
        <v>0</v>
      </c>
      <c r="P539" s="472"/>
    </row>
    <row r="540" spans="2:16" ht="3" customHeight="1" x14ac:dyDescent="0.25">
      <c r="K540" s="431"/>
      <c r="L540" s="431"/>
      <c r="M540" s="431"/>
      <c r="N540" s="431"/>
    </row>
    <row r="541" spans="2:16" ht="10.5" customHeight="1" x14ac:dyDescent="0.25">
      <c r="B541" s="470" t="s">
        <v>1667</v>
      </c>
      <c r="C541" s="470"/>
      <c r="D541" s="471" t="s">
        <v>1336</v>
      </c>
      <c r="E541" s="471"/>
      <c r="F541" s="471"/>
      <c r="G541" s="471"/>
      <c r="H541" s="108" t="s">
        <v>280</v>
      </c>
      <c r="I541" s="472">
        <v>0.23</v>
      </c>
      <c r="J541" s="472"/>
      <c r="K541" s="473">
        <v>0</v>
      </c>
      <c r="L541" s="473"/>
      <c r="M541" s="473"/>
      <c r="N541" s="473"/>
      <c r="O541" s="472">
        <v>0</v>
      </c>
      <c r="P541" s="472"/>
    </row>
    <row r="542" spans="2:16" ht="3" customHeight="1" x14ac:dyDescent="0.25">
      <c r="K542" s="431"/>
      <c r="L542" s="431"/>
      <c r="M542" s="431"/>
      <c r="N542" s="431"/>
    </row>
    <row r="543" spans="2:16" ht="10.5" customHeight="1" x14ac:dyDescent="0.25">
      <c r="B543" s="470" t="s">
        <v>1668</v>
      </c>
      <c r="C543" s="470"/>
      <c r="D543" s="471" t="s">
        <v>1350</v>
      </c>
      <c r="E543" s="471"/>
      <c r="F543" s="471"/>
      <c r="G543" s="471"/>
      <c r="H543" s="108" t="s">
        <v>280</v>
      </c>
      <c r="I543" s="472">
        <v>3.38</v>
      </c>
      <c r="J543" s="472"/>
      <c r="K543" s="473">
        <v>0</v>
      </c>
      <c r="L543" s="473"/>
      <c r="M543" s="473"/>
      <c r="N543" s="473"/>
      <c r="O543" s="472">
        <v>0</v>
      </c>
      <c r="P543" s="472"/>
    </row>
    <row r="544" spans="2:16" ht="3" customHeight="1" x14ac:dyDescent="0.25">
      <c r="K544" s="431"/>
      <c r="L544" s="431"/>
      <c r="M544" s="431"/>
      <c r="N544" s="431"/>
    </row>
    <row r="545" spans="2:16" ht="10.5" customHeight="1" x14ac:dyDescent="0.25">
      <c r="B545" s="484" t="s">
        <v>1669</v>
      </c>
      <c r="C545" s="484"/>
      <c r="D545" s="485" t="s">
        <v>1383</v>
      </c>
      <c r="E545" s="485"/>
      <c r="F545" s="485"/>
      <c r="G545" s="485"/>
      <c r="K545" s="431"/>
      <c r="L545" s="431"/>
      <c r="M545" s="431"/>
      <c r="N545" s="431"/>
      <c r="O545" s="486">
        <v>0</v>
      </c>
      <c r="P545" s="486"/>
    </row>
    <row r="546" spans="2:16" ht="3" customHeight="1" x14ac:dyDescent="0.25">
      <c r="K546" s="431"/>
      <c r="L546" s="431"/>
      <c r="M546" s="431"/>
      <c r="N546" s="431"/>
    </row>
    <row r="547" spans="2:16" ht="10.5" customHeight="1" x14ac:dyDescent="0.25">
      <c r="B547" s="470" t="s">
        <v>1670</v>
      </c>
      <c r="C547" s="470"/>
      <c r="D547" s="471" t="s">
        <v>1385</v>
      </c>
      <c r="E547" s="471"/>
      <c r="F547" s="471"/>
      <c r="G547" s="471"/>
      <c r="H547" s="108" t="s">
        <v>280</v>
      </c>
      <c r="I547" s="472">
        <v>2.2600000000000002</v>
      </c>
      <c r="J547" s="472"/>
      <c r="K547" s="473">
        <v>0</v>
      </c>
      <c r="L547" s="473"/>
      <c r="M547" s="473"/>
      <c r="N547" s="473"/>
      <c r="O547" s="472">
        <v>0</v>
      </c>
      <c r="P547" s="472"/>
    </row>
    <row r="548" spans="2:16" ht="3" customHeight="1" x14ac:dyDescent="0.25">
      <c r="K548" s="431"/>
      <c r="L548" s="431"/>
      <c r="M548" s="431"/>
      <c r="N548" s="431"/>
    </row>
    <row r="549" spans="2:16" ht="10.5" customHeight="1" x14ac:dyDescent="0.25">
      <c r="B549" s="484" t="s">
        <v>1671</v>
      </c>
      <c r="C549" s="484"/>
      <c r="D549" s="485" t="s">
        <v>1387</v>
      </c>
      <c r="E549" s="485"/>
      <c r="F549" s="485"/>
      <c r="G549" s="485"/>
      <c r="K549" s="431"/>
      <c r="L549" s="431"/>
      <c r="M549" s="431"/>
      <c r="N549" s="431"/>
      <c r="O549" s="486">
        <v>0</v>
      </c>
      <c r="P549" s="486"/>
    </row>
    <row r="550" spans="2:16" ht="3" customHeight="1" x14ac:dyDescent="0.25">
      <c r="K550" s="431"/>
      <c r="L550" s="431"/>
      <c r="M550" s="431"/>
      <c r="N550" s="431"/>
    </row>
    <row r="551" spans="2:16" ht="10.5" customHeight="1" x14ac:dyDescent="0.25">
      <c r="B551" s="470" t="s">
        <v>1672</v>
      </c>
      <c r="C551" s="470"/>
      <c r="D551" s="471" t="s">
        <v>1389</v>
      </c>
      <c r="E551" s="471"/>
      <c r="F551" s="471"/>
      <c r="G551" s="471"/>
      <c r="H551" s="108" t="s">
        <v>280</v>
      </c>
      <c r="I551" s="472">
        <v>0.2</v>
      </c>
      <c r="J551" s="472"/>
      <c r="K551" s="473">
        <v>0</v>
      </c>
      <c r="L551" s="473"/>
      <c r="M551" s="473"/>
      <c r="N551" s="473"/>
      <c r="O551" s="472">
        <v>0</v>
      </c>
      <c r="P551" s="472"/>
    </row>
    <row r="552" spans="2:16" ht="3" customHeight="1" x14ac:dyDescent="0.25">
      <c r="K552" s="431"/>
      <c r="L552" s="431"/>
      <c r="M552" s="431"/>
      <c r="N552" s="431"/>
    </row>
    <row r="553" spans="2:16" ht="10.5" customHeight="1" x14ac:dyDescent="0.25">
      <c r="B553" s="470" t="s">
        <v>1673</v>
      </c>
      <c r="C553" s="470"/>
      <c r="D553" s="471" t="s">
        <v>1391</v>
      </c>
      <c r="E553" s="471"/>
      <c r="F553" s="471"/>
      <c r="G553" s="471"/>
      <c r="H553" s="108" t="s">
        <v>1367</v>
      </c>
      <c r="I553" s="472">
        <v>16.52</v>
      </c>
      <c r="J553" s="472"/>
      <c r="K553" s="473">
        <v>0</v>
      </c>
      <c r="L553" s="473"/>
      <c r="M553" s="473"/>
      <c r="N553" s="473"/>
      <c r="O553" s="472">
        <v>0</v>
      </c>
      <c r="P553" s="472"/>
    </row>
    <row r="554" spans="2:16" ht="3" customHeight="1" x14ac:dyDescent="0.25">
      <c r="K554" s="431"/>
      <c r="L554" s="431"/>
      <c r="M554" s="431"/>
      <c r="N554" s="431"/>
    </row>
    <row r="555" spans="2:16" ht="10.5" customHeight="1" x14ac:dyDescent="0.25">
      <c r="B555" s="470" t="s">
        <v>1674</v>
      </c>
      <c r="C555" s="470"/>
      <c r="D555" s="471" t="s">
        <v>1393</v>
      </c>
      <c r="E555" s="471"/>
      <c r="F555" s="471"/>
      <c r="G555" s="471"/>
      <c r="H555" s="108" t="s">
        <v>280</v>
      </c>
      <c r="I555" s="472">
        <v>1.46</v>
      </c>
      <c r="J555" s="472"/>
      <c r="K555" s="473">
        <v>0</v>
      </c>
      <c r="L555" s="473"/>
      <c r="M555" s="473"/>
      <c r="N555" s="473"/>
      <c r="O555" s="472">
        <v>0</v>
      </c>
      <c r="P555" s="472"/>
    </row>
    <row r="556" spans="2:16" ht="3" customHeight="1" x14ac:dyDescent="0.25">
      <c r="K556" s="431"/>
      <c r="L556" s="431"/>
      <c r="M556" s="431"/>
      <c r="N556" s="431"/>
    </row>
    <row r="557" spans="2:16" ht="10.5" customHeight="1" x14ac:dyDescent="0.25">
      <c r="B557" s="470" t="s">
        <v>1675</v>
      </c>
      <c r="C557" s="470"/>
      <c r="D557" s="471" t="s">
        <v>1395</v>
      </c>
      <c r="E557" s="471"/>
      <c r="F557" s="471"/>
      <c r="G557" s="471"/>
      <c r="H557" s="108" t="s">
        <v>226</v>
      </c>
      <c r="I557" s="472">
        <v>2.93</v>
      </c>
      <c r="J557" s="472"/>
      <c r="K557" s="473">
        <v>0</v>
      </c>
      <c r="L557" s="473"/>
      <c r="M557" s="473"/>
      <c r="N557" s="473"/>
      <c r="O557" s="472">
        <v>0</v>
      </c>
      <c r="P557" s="472"/>
    </row>
    <row r="558" spans="2:16" ht="3" customHeight="1" x14ac:dyDescent="0.25">
      <c r="K558" s="431"/>
      <c r="L558" s="431"/>
      <c r="M558" s="431"/>
      <c r="N558" s="431"/>
    </row>
    <row r="559" spans="2:16" ht="10.5" customHeight="1" x14ac:dyDescent="0.25">
      <c r="B559" s="470" t="s">
        <v>1676</v>
      </c>
      <c r="C559" s="470"/>
      <c r="D559" s="471" t="s">
        <v>1397</v>
      </c>
      <c r="E559" s="471"/>
      <c r="F559" s="471"/>
      <c r="G559" s="471"/>
      <c r="H559" s="108" t="s">
        <v>1367</v>
      </c>
      <c r="I559" s="472">
        <v>16.52</v>
      </c>
      <c r="J559" s="472"/>
      <c r="K559" s="473">
        <v>0</v>
      </c>
      <c r="L559" s="473"/>
      <c r="M559" s="473"/>
      <c r="N559" s="473"/>
      <c r="O559" s="472">
        <v>0</v>
      </c>
      <c r="P559" s="472"/>
    </row>
    <row r="560" spans="2:16" ht="3" customHeight="1" x14ac:dyDescent="0.25">
      <c r="K560" s="431"/>
      <c r="L560" s="431"/>
      <c r="M560" s="431"/>
      <c r="N560" s="431"/>
    </row>
    <row r="561" spans="2:16" ht="10.5" customHeight="1" x14ac:dyDescent="0.25">
      <c r="B561" s="470" t="s">
        <v>1677</v>
      </c>
      <c r="C561" s="470"/>
      <c r="D561" s="471" t="s">
        <v>1399</v>
      </c>
      <c r="E561" s="471"/>
      <c r="F561" s="471"/>
      <c r="G561" s="471"/>
      <c r="H561" s="108" t="s">
        <v>280</v>
      </c>
      <c r="I561" s="472">
        <v>0.03</v>
      </c>
      <c r="J561" s="472"/>
      <c r="K561" s="473">
        <v>0</v>
      </c>
      <c r="L561" s="473"/>
      <c r="M561" s="473"/>
      <c r="N561" s="473"/>
      <c r="O561" s="472">
        <v>0</v>
      </c>
      <c r="P561" s="472"/>
    </row>
    <row r="562" spans="2:16" ht="3" customHeight="1" x14ac:dyDescent="0.25">
      <c r="K562" s="431"/>
      <c r="L562" s="431"/>
      <c r="M562" s="431"/>
      <c r="N562" s="431"/>
    </row>
    <row r="563" spans="2:16" ht="10.5" customHeight="1" x14ac:dyDescent="0.25">
      <c r="B563" s="470" t="s">
        <v>1678</v>
      </c>
      <c r="C563" s="470"/>
      <c r="D563" s="471" t="s">
        <v>1401</v>
      </c>
      <c r="E563" s="471"/>
      <c r="F563" s="471"/>
      <c r="G563" s="471"/>
      <c r="H563" s="108" t="s">
        <v>226</v>
      </c>
      <c r="I563" s="472">
        <v>1.01</v>
      </c>
      <c r="J563" s="472"/>
      <c r="K563" s="473">
        <v>0</v>
      </c>
      <c r="L563" s="473"/>
      <c r="M563" s="473"/>
      <c r="N563" s="473"/>
      <c r="O563" s="472">
        <v>0</v>
      </c>
      <c r="P563" s="472"/>
    </row>
    <row r="564" spans="2:16" ht="3" customHeight="1" x14ac:dyDescent="0.25">
      <c r="K564" s="431"/>
      <c r="L564" s="431"/>
      <c r="M564" s="431"/>
      <c r="N564" s="431"/>
    </row>
    <row r="565" spans="2:16" ht="10.5" customHeight="1" x14ac:dyDescent="0.25">
      <c r="B565" s="470" t="s">
        <v>1679</v>
      </c>
      <c r="C565" s="470"/>
      <c r="D565" s="471" t="s">
        <v>1403</v>
      </c>
      <c r="E565" s="471"/>
      <c r="F565" s="471"/>
      <c r="G565" s="471"/>
      <c r="H565" s="108" t="s">
        <v>1367</v>
      </c>
      <c r="I565" s="472">
        <v>3.58</v>
      </c>
      <c r="J565" s="472"/>
      <c r="K565" s="473">
        <v>0</v>
      </c>
      <c r="L565" s="473"/>
      <c r="M565" s="473"/>
      <c r="N565" s="473"/>
      <c r="O565" s="472">
        <v>0</v>
      </c>
      <c r="P565" s="472"/>
    </row>
    <row r="566" spans="2:16" ht="3" customHeight="1" x14ac:dyDescent="0.25">
      <c r="K566" s="431"/>
      <c r="L566" s="431"/>
      <c r="M566" s="431"/>
      <c r="N566" s="431"/>
    </row>
    <row r="567" spans="2:16" ht="10.5" customHeight="1" x14ac:dyDescent="0.25">
      <c r="B567" s="470" t="s">
        <v>1680</v>
      </c>
      <c r="C567" s="470"/>
      <c r="D567" s="471" t="s">
        <v>1405</v>
      </c>
      <c r="E567" s="471"/>
      <c r="F567" s="471"/>
      <c r="G567" s="471"/>
      <c r="H567" s="108" t="s">
        <v>226</v>
      </c>
      <c r="I567" s="472">
        <v>0.72</v>
      </c>
      <c r="J567" s="472"/>
      <c r="K567" s="473">
        <v>0</v>
      </c>
      <c r="L567" s="473"/>
      <c r="M567" s="473"/>
      <c r="N567" s="473"/>
      <c r="O567" s="472">
        <v>0</v>
      </c>
      <c r="P567" s="472"/>
    </row>
    <row r="568" spans="2:16" ht="3" customHeight="1" x14ac:dyDescent="0.25">
      <c r="K568" s="431"/>
      <c r="L568" s="431"/>
      <c r="M568" s="431"/>
      <c r="N568" s="431"/>
    </row>
    <row r="569" spans="2:16" ht="10.5" customHeight="1" x14ac:dyDescent="0.25">
      <c r="B569" s="484" t="s">
        <v>1681</v>
      </c>
      <c r="C569" s="484"/>
      <c r="D569" s="485" t="s">
        <v>1407</v>
      </c>
      <c r="E569" s="485"/>
      <c r="F569" s="485"/>
      <c r="G569" s="485"/>
      <c r="K569" s="431"/>
      <c r="L569" s="431"/>
      <c r="M569" s="431"/>
      <c r="N569" s="431"/>
      <c r="O569" s="486">
        <v>0</v>
      </c>
      <c r="P569" s="486"/>
    </row>
    <row r="570" spans="2:16" ht="3" customHeight="1" x14ac:dyDescent="0.25">
      <c r="K570" s="431"/>
      <c r="L570" s="431"/>
      <c r="M570" s="431"/>
      <c r="N570" s="431"/>
    </row>
    <row r="571" spans="2:16" ht="10.5" customHeight="1" x14ac:dyDescent="0.25">
      <c r="B571" s="470" t="s">
        <v>1682</v>
      </c>
      <c r="C571" s="470"/>
      <c r="D571" s="471" t="s">
        <v>1409</v>
      </c>
      <c r="E571" s="471"/>
      <c r="F571" s="471"/>
      <c r="G571" s="471"/>
      <c r="H571" s="108" t="s">
        <v>226</v>
      </c>
      <c r="I571" s="472">
        <v>1.24</v>
      </c>
      <c r="J571" s="472"/>
      <c r="K571" s="473">
        <v>0</v>
      </c>
      <c r="L571" s="473"/>
      <c r="M571" s="473"/>
      <c r="N571" s="473"/>
      <c r="O571" s="472">
        <v>0</v>
      </c>
      <c r="P571" s="472"/>
    </row>
    <row r="572" spans="2:16" ht="3" customHeight="1" x14ac:dyDescent="0.25">
      <c r="K572" s="431"/>
      <c r="L572" s="431"/>
      <c r="M572" s="431"/>
      <c r="N572" s="431"/>
    </row>
    <row r="573" spans="2:16" ht="10.5" customHeight="1" x14ac:dyDescent="0.25">
      <c r="B573" s="470" t="s">
        <v>1683</v>
      </c>
      <c r="C573" s="470"/>
      <c r="D573" s="471" t="s">
        <v>1411</v>
      </c>
      <c r="E573" s="471"/>
      <c r="F573" s="471"/>
      <c r="G573" s="471"/>
      <c r="H573" s="108" t="s">
        <v>226</v>
      </c>
      <c r="I573" s="472">
        <v>8.8000000000000007</v>
      </c>
      <c r="J573" s="472"/>
      <c r="K573" s="473">
        <v>0</v>
      </c>
      <c r="L573" s="473"/>
      <c r="M573" s="473"/>
      <c r="N573" s="473"/>
      <c r="O573" s="472">
        <v>0</v>
      </c>
      <c r="P573" s="472"/>
    </row>
    <row r="574" spans="2:16" ht="3" customHeight="1" x14ac:dyDescent="0.25">
      <c r="K574" s="431"/>
      <c r="L574" s="431"/>
      <c r="M574" s="431"/>
      <c r="N574" s="431"/>
    </row>
    <row r="575" spans="2:16" ht="10.5" customHeight="1" x14ac:dyDescent="0.25">
      <c r="B575" s="467" t="s">
        <v>1684</v>
      </c>
      <c r="C575" s="467"/>
      <c r="D575" s="468" t="s">
        <v>1413</v>
      </c>
      <c r="E575" s="468"/>
      <c r="F575" s="468"/>
      <c r="G575" s="468"/>
      <c r="K575" s="431"/>
      <c r="L575" s="431"/>
      <c r="M575" s="431"/>
      <c r="N575" s="431"/>
      <c r="O575" s="469">
        <v>0</v>
      </c>
      <c r="P575" s="469"/>
    </row>
    <row r="576" spans="2:16" ht="3" customHeight="1" x14ac:dyDescent="0.25">
      <c r="K576" s="431"/>
      <c r="L576" s="431"/>
      <c r="M576" s="431"/>
      <c r="N576" s="431"/>
    </row>
    <row r="577" spans="2:16" ht="10.5" customHeight="1" x14ac:dyDescent="0.25">
      <c r="B577" s="470" t="s">
        <v>1685</v>
      </c>
      <c r="C577" s="470"/>
      <c r="D577" s="471" t="s">
        <v>1415</v>
      </c>
      <c r="E577" s="471"/>
      <c r="F577" s="471"/>
      <c r="G577" s="471"/>
      <c r="H577" s="108" t="s">
        <v>280</v>
      </c>
      <c r="I577" s="472">
        <v>4.8500000000000005</v>
      </c>
      <c r="J577" s="472"/>
      <c r="K577" s="473">
        <v>0</v>
      </c>
      <c r="L577" s="473"/>
      <c r="M577" s="473"/>
      <c r="N577" s="473"/>
      <c r="O577" s="472">
        <v>0</v>
      </c>
      <c r="P577" s="472"/>
    </row>
    <row r="578" spans="2:16" ht="3" customHeight="1" x14ac:dyDescent="0.25">
      <c r="K578" s="431"/>
      <c r="L578" s="431"/>
      <c r="M578" s="431"/>
      <c r="N578" s="431"/>
    </row>
    <row r="579" spans="2:16" ht="10.5" customHeight="1" x14ac:dyDescent="0.25">
      <c r="B579" s="470" t="s">
        <v>1686</v>
      </c>
      <c r="C579" s="470"/>
      <c r="D579" s="471" t="s">
        <v>1417</v>
      </c>
      <c r="E579" s="471"/>
      <c r="F579" s="471"/>
      <c r="G579" s="471"/>
      <c r="H579" s="108" t="s">
        <v>226</v>
      </c>
      <c r="I579" s="472">
        <v>0.09</v>
      </c>
      <c r="J579" s="472"/>
      <c r="K579" s="473">
        <v>0</v>
      </c>
      <c r="L579" s="473"/>
      <c r="M579" s="473"/>
      <c r="N579" s="473"/>
      <c r="O579" s="472">
        <v>0</v>
      </c>
      <c r="P579" s="472"/>
    </row>
    <row r="580" spans="2:16" ht="3" customHeight="1" x14ac:dyDescent="0.25">
      <c r="K580" s="431"/>
      <c r="L580" s="431"/>
      <c r="M580" s="431"/>
      <c r="N580" s="431"/>
    </row>
    <row r="581" spans="2:16" ht="10.5" customHeight="1" x14ac:dyDescent="0.25">
      <c r="B581" s="470" t="s">
        <v>1687</v>
      </c>
      <c r="C581" s="470"/>
      <c r="D581" s="471" t="s">
        <v>1419</v>
      </c>
      <c r="E581" s="471"/>
      <c r="F581" s="471"/>
      <c r="G581" s="471"/>
      <c r="H581" s="108" t="s">
        <v>1367</v>
      </c>
      <c r="I581" s="472">
        <v>395.83</v>
      </c>
      <c r="J581" s="472"/>
      <c r="K581" s="473">
        <v>0</v>
      </c>
      <c r="L581" s="473"/>
      <c r="M581" s="473"/>
      <c r="N581" s="473"/>
      <c r="O581" s="472">
        <v>0</v>
      </c>
      <c r="P581" s="472"/>
    </row>
    <row r="582" spans="2:16" ht="3" customHeight="1" x14ac:dyDescent="0.25">
      <c r="K582" s="431"/>
      <c r="L582" s="431"/>
      <c r="M582" s="431"/>
      <c r="N582" s="431"/>
    </row>
    <row r="583" spans="2:16" ht="10.5" customHeight="1" x14ac:dyDescent="0.25">
      <c r="B583" s="467" t="s">
        <v>1688</v>
      </c>
      <c r="C583" s="467"/>
      <c r="D583" s="468" t="s">
        <v>1421</v>
      </c>
      <c r="E583" s="468"/>
      <c r="F583" s="468"/>
      <c r="G583" s="468"/>
      <c r="K583" s="431"/>
      <c r="L583" s="431"/>
      <c r="M583" s="431"/>
      <c r="N583" s="431"/>
      <c r="O583" s="469">
        <v>0</v>
      </c>
      <c r="P583" s="469"/>
    </row>
    <row r="584" spans="2:16" ht="3" customHeight="1" x14ac:dyDescent="0.25">
      <c r="K584" s="431"/>
      <c r="L584" s="431"/>
      <c r="M584" s="431"/>
      <c r="N584" s="431"/>
    </row>
    <row r="585" spans="2:16" ht="10.5" customHeight="1" x14ac:dyDescent="0.25">
      <c r="B585" s="470" t="s">
        <v>1689</v>
      </c>
      <c r="C585" s="470"/>
      <c r="D585" s="471" t="s">
        <v>1423</v>
      </c>
      <c r="E585" s="471"/>
      <c r="F585" s="471"/>
      <c r="G585" s="471"/>
      <c r="H585" s="108" t="s">
        <v>280</v>
      </c>
      <c r="I585" s="472">
        <v>0.28999999999999998</v>
      </c>
      <c r="J585" s="472"/>
      <c r="K585" s="473">
        <v>0</v>
      </c>
      <c r="L585" s="473"/>
      <c r="M585" s="473"/>
      <c r="N585" s="473"/>
      <c r="O585" s="472">
        <v>0</v>
      </c>
      <c r="P585" s="472"/>
    </row>
    <row r="586" spans="2:16" ht="3" customHeight="1" x14ac:dyDescent="0.25">
      <c r="K586" s="431"/>
      <c r="L586" s="431"/>
      <c r="M586" s="431"/>
      <c r="N586" s="431"/>
    </row>
    <row r="587" spans="2:16" ht="10.5" customHeight="1" x14ac:dyDescent="0.25">
      <c r="B587" s="470" t="s">
        <v>1690</v>
      </c>
      <c r="C587" s="470"/>
      <c r="D587" s="487" t="s">
        <v>279</v>
      </c>
      <c r="E587" s="487"/>
      <c r="F587" s="487"/>
      <c r="G587" s="487"/>
      <c r="H587" s="108" t="s">
        <v>280</v>
      </c>
      <c r="I587" s="472">
        <v>0.28999999999999998</v>
      </c>
      <c r="J587" s="472"/>
      <c r="K587" s="473">
        <v>0</v>
      </c>
      <c r="L587" s="473"/>
      <c r="M587" s="473"/>
      <c r="N587" s="473"/>
      <c r="O587" s="472">
        <v>0</v>
      </c>
      <c r="P587" s="472"/>
    </row>
    <row r="588" spans="2:16" ht="8.25" customHeight="1" x14ac:dyDescent="0.25">
      <c r="D588" s="487"/>
      <c r="E588" s="487"/>
      <c r="F588" s="487"/>
      <c r="G588" s="487"/>
      <c r="K588" s="431"/>
      <c r="L588" s="431"/>
      <c r="M588" s="431"/>
      <c r="N588" s="431"/>
    </row>
    <row r="589" spans="2:16" ht="3" customHeight="1" x14ac:dyDescent="0.25">
      <c r="K589" s="431"/>
      <c r="L589" s="431"/>
      <c r="M589" s="431"/>
      <c r="N589" s="431"/>
    </row>
    <row r="590" spans="2:16" ht="10.5" customHeight="1" x14ac:dyDescent="0.25">
      <c r="B590" s="470" t="s">
        <v>1691</v>
      </c>
      <c r="C590" s="470"/>
      <c r="D590" s="471" t="s">
        <v>1426</v>
      </c>
      <c r="E590" s="471"/>
      <c r="F590" s="471"/>
      <c r="G590" s="471"/>
      <c r="H590" s="108" t="s">
        <v>280</v>
      </c>
      <c r="I590" s="472">
        <v>2.41</v>
      </c>
      <c r="J590" s="472"/>
      <c r="K590" s="473">
        <v>0</v>
      </c>
      <c r="L590" s="473"/>
      <c r="M590" s="473"/>
      <c r="N590" s="473"/>
      <c r="O590" s="472">
        <v>0</v>
      </c>
      <c r="P590" s="472"/>
    </row>
    <row r="591" spans="2:16" ht="3" customHeight="1" x14ac:dyDescent="0.25">
      <c r="K591" s="431"/>
      <c r="L591" s="431"/>
      <c r="M591" s="431"/>
      <c r="N591" s="431"/>
    </row>
    <row r="592" spans="2:16" ht="10.5" customHeight="1" x14ac:dyDescent="0.25">
      <c r="B592" s="470" t="s">
        <v>1692</v>
      </c>
      <c r="C592" s="470"/>
      <c r="D592" s="471" t="s">
        <v>1428</v>
      </c>
      <c r="E592" s="471"/>
      <c r="F592" s="471"/>
      <c r="G592" s="471"/>
      <c r="H592" s="108" t="s">
        <v>226</v>
      </c>
      <c r="I592" s="472">
        <v>20.96</v>
      </c>
      <c r="J592" s="472"/>
      <c r="K592" s="473">
        <v>0</v>
      </c>
      <c r="L592" s="473"/>
      <c r="M592" s="473"/>
      <c r="N592" s="473"/>
      <c r="O592" s="472">
        <v>0</v>
      </c>
      <c r="P592" s="472"/>
    </row>
    <row r="593" spans="2:16" ht="3" customHeight="1" x14ac:dyDescent="0.25">
      <c r="K593" s="431"/>
      <c r="L593" s="431"/>
      <c r="M593" s="431"/>
      <c r="N593" s="431"/>
    </row>
    <row r="594" spans="2:16" ht="10.5" customHeight="1" x14ac:dyDescent="0.25">
      <c r="B594" s="470" t="s">
        <v>1693</v>
      </c>
      <c r="C594" s="470"/>
      <c r="D594" s="471" t="s">
        <v>1430</v>
      </c>
      <c r="E594" s="471"/>
      <c r="F594" s="471"/>
      <c r="G594" s="471"/>
      <c r="H594" s="108" t="s">
        <v>1367</v>
      </c>
      <c r="I594" s="472">
        <v>81.8</v>
      </c>
      <c r="J594" s="472"/>
      <c r="K594" s="473">
        <v>0</v>
      </c>
      <c r="L594" s="473"/>
      <c r="M594" s="473"/>
      <c r="N594" s="473"/>
      <c r="O594" s="472">
        <v>0</v>
      </c>
      <c r="P594" s="472"/>
    </row>
    <row r="595" spans="2:16" ht="3" customHeight="1" x14ac:dyDescent="0.25">
      <c r="K595" s="431"/>
      <c r="L595" s="431"/>
      <c r="M595" s="431"/>
      <c r="N595" s="431"/>
    </row>
    <row r="596" spans="2:16" ht="10.5" customHeight="1" x14ac:dyDescent="0.25">
      <c r="B596" s="488" t="s">
        <v>1694</v>
      </c>
      <c r="C596" s="488"/>
      <c r="D596" s="489" t="s">
        <v>1432</v>
      </c>
      <c r="E596" s="489"/>
      <c r="F596" s="489"/>
      <c r="G596" s="489"/>
      <c r="K596" s="431"/>
      <c r="L596" s="431"/>
      <c r="M596" s="431"/>
      <c r="N596" s="431"/>
      <c r="O596" s="490">
        <v>180260.61000000002</v>
      </c>
      <c r="P596" s="490"/>
    </row>
    <row r="597" spans="2:16" ht="3" customHeight="1" x14ac:dyDescent="0.25">
      <c r="K597" s="431"/>
      <c r="L597" s="431"/>
      <c r="M597" s="431"/>
      <c r="N597" s="431"/>
    </row>
    <row r="598" spans="2:16" ht="10.5" customHeight="1" x14ac:dyDescent="0.25">
      <c r="B598" s="467" t="s">
        <v>1695</v>
      </c>
      <c r="C598" s="467"/>
      <c r="D598" s="468" t="s">
        <v>1434</v>
      </c>
      <c r="E598" s="468"/>
      <c r="F598" s="468"/>
      <c r="G598" s="468"/>
      <c r="K598" s="431"/>
      <c r="L598" s="431"/>
      <c r="M598" s="431"/>
      <c r="N598" s="431"/>
      <c r="O598" s="469">
        <v>0</v>
      </c>
      <c r="P598" s="469"/>
    </row>
    <row r="599" spans="2:16" ht="3" customHeight="1" x14ac:dyDescent="0.25">
      <c r="K599" s="431"/>
      <c r="L599" s="431"/>
      <c r="M599" s="431"/>
      <c r="N599" s="431"/>
    </row>
    <row r="600" spans="2:16" ht="10.5" customHeight="1" x14ac:dyDescent="0.25">
      <c r="B600" s="484" t="s">
        <v>1696</v>
      </c>
      <c r="C600" s="484"/>
      <c r="D600" s="485" t="s">
        <v>1436</v>
      </c>
      <c r="E600" s="485"/>
      <c r="F600" s="485"/>
      <c r="G600" s="485"/>
      <c r="K600" s="431"/>
      <c r="L600" s="431"/>
      <c r="M600" s="431"/>
      <c r="N600" s="431"/>
      <c r="O600" s="486">
        <v>0</v>
      </c>
      <c r="P600" s="486"/>
    </row>
    <row r="601" spans="2:16" ht="3" customHeight="1" x14ac:dyDescent="0.25">
      <c r="K601" s="431"/>
      <c r="L601" s="431"/>
      <c r="M601" s="431"/>
      <c r="N601" s="431"/>
    </row>
    <row r="602" spans="2:16" ht="10.5" customHeight="1" x14ac:dyDescent="0.25">
      <c r="B602" s="470" t="s">
        <v>1697</v>
      </c>
      <c r="C602" s="470"/>
      <c r="D602" s="471" t="s">
        <v>1438</v>
      </c>
      <c r="E602" s="471"/>
      <c r="F602" s="471"/>
      <c r="G602" s="471"/>
      <c r="H602" s="108" t="s">
        <v>55</v>
      </c>
      <c r="I602" s="472">
        <v>24</v>
      </c>
      <c r="J602" s="472"/>
      <c r="K602" s="473">
        <v>0</v>
      </c>
      <c r="L602" s="473"/>
      <c r="M602" s="473"/>
      <c r="N602" s="473"/>
      <c r="O602" s="472">
        <v>0</v>
      </c>
      <c r="P602" s="472"/>
    </row>
    <row r="603" spans="2:16" ht="3" customHeight="1" x14ac:dyDescent="0.25">
      <c r="K603" s="431"/>
      <c r="L603" s="431"/>
      <c r="M603" s="431"/>
      <c r="N603" s="431"/>
    </row>
    <row r="604" spans="2:16" ht="10.5" customHeight="1" x14ac:dyDescent="0.25">
      <c r="B604" s="470" t="s">
        <v>1698</v>
      </c>
      <c r="C604" s="470"/>
      <c r="D604" s="471" t="s">
        <v>1440</v>
      </c>
      <c r="E604" s="471"/>
      <c r="F604" s="471"/>
      <c r="G604" s="471"/>
      <c r="H604" s="108" t="s">
        <v>280</v>
      </c>
      <c r="I604" s="472">
        <v>0.23</v>
      </c>
      <c r="J604" s="472"/>
      <c r="K604" s="473">
        <v>0</v>
      </c>
      <c r="L604" s="473"/>
      <c r="M604" s="473"/>
      <c r="N604" s="473"/>
      <c r="O604" s="472">
        <v>0</v>
      </c>
      <c r="P604" s="472"/>
    </row>
    <row r="605" spans="2:16" ht="3" customHeight="1" x14ac:dyDescent="0.25">
      <c r="K605" s="431"/>
      <c r="L605" s="431"/>
      <c r="M605" s="431"/>
      <c r="N605" s="431"/>
    </row>
    <row r="606" spans="2:16" ht="10.5" customHeight="1" x14ac:dyDescent="0.25">
      <c r="B606" s="470" t="s">
        <v>1699</v>
      </c>
      <c r="C606" s="470"/>
      <c r="D606" s="471" t="s">
        <v>1442</v>
      </c>
      <c r="E606" s="471"/>
      <c r="F606" s="471"/>
      <c r="G606" s="471"/>
      <c r="H606" s="108" t="s">
        <v>226</v>
      </c>
      <c r="I606" s="472">
        <v>2.94</v>
      </c>
      <c r="J606" s="472"/>
      <c r="K606" s="473">
        <v>0</v>
      </c>
      <c r="L606" s="473"/>
      <c r="M606" s="473"/>
      <c r="N606" s="473"/>
      <c r="O606" s="472">
        <v>0</v>
      </c>
      <c r="P606" s="472"/>
    </row>
    <row r="607" spans="2:16" ht="3" customHeight="1" x14ac:dyDescent="0.25">
      <c r="K607" s="431"/>
      <c r="L607" s="431"/>
      <c r="M607" s="431"/>
      <c r="N607" s="431"/>
    </row>
    <row r="608" spans="2:16" ht="10.5" customHeight="1" x14ac:dyDescent="0.25">
      <c r="B608" s="470" t="s">
        <v>1700</v>
      </c>
      <c r="C608" s="470"/>
      <c r="D608" s="471" t="s">
        <v>1444</v>
      </c>
      <c r="E608" s="471"/>
      <c r="F608" s="471"/>
      <c r="G608" s="471"/>
      <c r="H608" s="108" t="s">
        <v>1367</v>
      </c>
      <c r="I608" s="472">
        <v>61.68</v>
      </c>
      <c r="J608" s="472"/>
      <c r="K608" s="473">
        <v>0</v>
      </c>
      <c r="L608" s="473"/>
      <c r="M608" s="473"/>
      <c r="N608" s="473"/>
      <c r="O608" s="472">
        <v>0</v>
      </c>
      <c r="P608" s="472"/>
    </row>
    <row r="609" spans="2:16" ht="3" customHeight="1" x14ac:dyDescent="0.25">
      <c r="K609" s="431"/>
      <c r="L609" s="431"/>
      <c r="M609" s="431"/>
      <c r="N609" s="431"/>
    </row>
    <row r="610" spans="2:16" ht="10.5" customHeight="1" x14ac:dyDescent="0.25">
      <c r="B610" s="470" t="s">
        <v>1701</v>
      </c>
      <c r="C610" s="470"/>
      <c r="D610" s="471" t="s">
        <v>1446</v>
      </c>
      <c r="E610" s="471"/>
      <c r="F610" s="471"/>
      <c r="G610" s="471"/>
      <c r="H610" s="108" t="s">
        <v>226</v>
      </c>
      <c r="I610" s="472">
        <v>2.94</v>
      </c>
      <c r="J610" s="472"/>
      <c r="K610" s="473">
        <v>0</v>
      </c>
      <c r="L610" s="473"/>
      <c r="M610" s="473"/>
      <c r="N610" s="473"/>
      <c r="O610" s="472">
        <v>0</v>
      </c>
      <c r="P610" s="472"/>
    </row>
    <row r="611" spans="2:16" ht="3" customHeight="1" x14ac:dyDescent="0.25">
      <c r="K611" s="431"/>
      <c r="L611" s="431"/>
      <c r="M611" s="431"/>
      <c r="N611" s="431"/>
    </row>
    <row r="612" spans="2:16" ht="10.5" customHeight="1" x14ac:dyDescent="0.25">
      <c r="B612" s="484" t="s">
        <v>1702</v>
      </c>
      <c r="C612" s="484"/>
      <c r="D612" s="485" t="s">
        <v>1448</v>
      </c>
      <c r="E612" s="485"/>
      <c r="F612" s="485"/>
      <c r="G612" s="485"/>
      <c r="K612" s="431"/>
      <c r="L612" s="431"/>
      <c r="M612" s="431"/>
      <c r="N612" s="431"/>
      <c r="O612" s="486">
        <v>0</v>
      </c>
      <c r="P612" s="486"/>
    </row>
    <row r="613" spans="2:16" ht="3" customHeight="1" x14ac:dyDescent="0.25">
      <c r="K613" s="431"/>
      <c r="L613" s="431"/>
      <c r="M613" s="431"/>
      <c r="N613" s="431"/>
    </row>
    <row r="614" spans="2:16" ht="10.5" customHeight="1" x14ac:dyDescent="0.25">
      <c r="B614" s="470" t="s">
        <v>1703</v>
      </c>
      <c r="C614" s="470"/>
      <c r="D614" s="471" t="s">
        <v>1450</v>
      </c>
      <c r="E614" s="471"/>
      <c r="F614" s="471"/>
      <c r="G614" s="471"/>
      <c r="H614" s="108" t="s">
        <v>226</v>
      </c>
      <c r="I614" s="472">
        <v>11.25</v>
      </c>
      <c r="J614" s="472"/>
      <c r="K614" s="473">
        <v>0</v>
      </c>
      <c r="L614" s="473"/>
      <c r="M614" s="473"/>
      <c r="N614" s="473"/>
      <c r="O614" s="472">
        <v>0</v>
      </c>
      <c r="P614" s="472"/>
    </row>
    <row r="615" spans="2:16" ht="3" customHeight="1" x14ac:dyDescent="0.25">
      <c r="K615" s="431"/>
      <c r="L615" s="431"/>
      <c r="M615" s="431"/>
      <c r="N615" s="431"/>
    </row>
    <row r="616" spans="2:16" ht="10.5" customHeight="1" x14ac:dyDescent="0.25">
      <c r="B616" s="484" t="s">
        <v>1704</v>
      </c>
      <c r="C616" s="484"/>
      <c r="D616" s="485" t="s">
        <v>1452</v>
      </c>
      <c r="E616" s="485"/>
      <c r="F616" s="485"/>
      <c r="G616" s="485"/>
      <c r="K616" s="431"/>
      <c r="L616" s="431"/>
      <c r="M616" s="431"/>
      <c r="N616" s="431"/>
      <c r="O616" s="486">
        <v>0</v>
      </c>
      <c r="P616" s="486"/>
    </row>
    <row r="617" spans="2:16" ht="3" customHeight="1" x14ac:dyDescent="0.25">
      <c r="K617" s="431"/>
      <c r="L617" s="431"/>
      <c r="M617" s="431"/>
      <c r="N617" s="431"/>
    </row>
    <row r="618" spans="2:16" ht="10.5" customHeight="1" x14ac:dyDescent="0.25">
      <c r="B618" s="470" t="s">
        <v>1705</v>
      </c>
      <c r="C618" s="470"/>
      <c r="D618" s="471" t="s">
        <v>1454</v>
      </c>
      <c r="E618" s="471"/>
      <c r="F618" s="471"/>
      <c r="G618" s="471"/>
      <c r="H618" s="108" t="s">
        <v>226</v>
      </c>
      <c r="I618" s="472">
        <v>301.53000000000003</v>
      </c>
      <c r="J618" s="472"/>
      <c r="K618" s="473">
        <v>0</v>
      </c>
      <c r="L618" s="473"/>
      <c r="M618" s="473"/>
      <c r="N618" s="473"/>
      <c r="O618" s="472">
        <v>0</v>
      </c>
      <c r="P618" s="472"/>
    </row>
    <row r="619" spans="2:16" ht="3" customHeight="1" x14ac:dyDescent="0.25">
      <c r="K619" s="431"/>
      <c r="L619" s="431"/>
      <c r="M619" s="431"/>
      <c r="N619" s="431"/>
    </row>
    <row r="620" spans="2:16" ht="10.5" customHeight="1" x14ac:dyDescent="0.25">
      <c r="B620" s="470" t="s">
        <v>1706</v>
      </c>
      <c r="C620" s="470"/>
      <c r="D620" s="471" t="s">
        <v>1456</v>
      </c>
      <c r="E620" s="471"/>
      <c r="F620" s="471"/>
      <c r="G620" s="471"/>
      <c r="H620" s="108" t="s">
        <v>226</v>
      </c>
      <c r="I620" s="472">
        <v>39.29</v>
      </c>
      <c r="J620" s="472"/>
      <c r="K620" s="473">
        <v>0</v>
      </c>
      <c r="L620" s="473"/>
      <c r="M620" s="473"/>
      <c r="N620" s="473"/>
      <c r="O620" s="472">
        <v>0</v>
      </c>
      <c r="P620" s="472"/>
    </row>
    <row r="621" spans="2:16" ht="3" customHeight="1" x14ac:dyDescent="0.25">
      <c r="K621" s="431"/>
      <c r="L621" s="431"/>
      <c r="M621" s="431"/>
      <c r="N621" s="431"/>
    </row>
    <row r="622" spans="2:16" ht="10.5" customHeight="1" x14ac:dyDescent="0.25">
      <c r="B622" s="470" t="s">
        <v>1707</v>
      </c>
      <c r="C622" s="470"/>
      <c r="D622" s="471" t="s">
        <v>1458</v>
      </c>
      <c r="E622" s="471"/>
      <c r="F622" s="471"/>
      <c r="G622" s="471"/>
      <c r="H622" s="108" t="s">
        <v>226</v>
      </c>
      <c r="I622" s="472">
        <v>138.99</v>
      </c>
      <c r="J622" s="472"/>
      <c r="K622" s="473">
        <v>0</v>
      </c>
      <c r="L622" s="473"/>
      <c r="M622" s="473"/>
      <c r="N622" s="473"/>
      <c r="O622" s="472">
        <v>0</v>
      </c>
      <c r="P622" s="472"/>
    </row>
    <row r="623" spans="2:16" ht="3" customHeight="1" x14ac:dyDescent="0.25">
      <c r="K623" s="431"/>
      <c r="L623" s="431"/>
      <c r="M623" s="431"/>
      <c r="N623" s="431"/>
      <c r="P623" s="104">
        <v>0</v>
      </c>
    </row>
    <row r="624" spans="2:16" ht="10.5" customHeight="1" x14ac:dyDescent="0.25">
      <c r="B624" s="470" t="s">
        <v>1708</v>
      </c>
      <c r="C624" s="470"/>
      <c r="D624" s="471" t="s">
        <v>1460</v>
      </c>
      <c r="E624" s="471"/>
      <c r="F624" s="471"/>
      <c r="G624" s="471"/>
      <c r="H624" s="108" t="s">
        <v>226</v>
      </c>
      <c r="I624" s="472">
        <v>4.32</v>
      </c>
      <c r="J624" s="472"/>
      <c r="K624" s="473">
        <v>0</v>
      </c>
      <c r="L624" s="473"/>
      <c r="M624" s="473"/>
      <c r="N624" s="473"/>
      <c r="O624" s="472">
        <v>0</v>
      </c>
      <c r="P624" s="472"/>
    </row>
    <row r="625" spans="2:16" ht="3" customHeight="1" x14ac:dyDescent="0.25">
      <c r="K625" s="431"/>
      <c r="L625" s="431"/>
      <c r="M625" s="431"/>
      <c r="N625" s="431"/>
    </row>
    <row r="626" spans="2:16" ht="10.5" customHeight="1" x14ac:dyDescent="0.25">
      <c r="B626" s="484" t="s">
        <v>1709</v>
      </c>
      <c r="C626" s="484"/>
      <c r="D626" s="485" t="s">
        <v>1462</v>
      </c>
      <c r="E626" s="485"/>
      <c r="F626" s="485"/>
      <c r="G626" s="485"/>
      <c r="K626" s="431"/>
      <c r="L626" s="431"/>
      <c r="M626" s="431"/>
      <c r="N626" s="431"/>
      <c r="O626" s="486">
        <v>0</v>
      </c>
      <c r="P626" s="486"/>
    </row>
    <row r="627" spans="2:16" ht="3" customHeight="1" x14ac:dyDescent="0.25">
      <c r="K627" s="431"/>
      <c r="L627" s="431"/>
      <c r="M627" s="431"/>
      <c r="N627" s="431"/>
    </row>
    <row r="628" spans="2:16" ht="10.5" customHeight="1" x14ac:dyDescent="0.25">
      <c r="B628" s="470" t="s">
        <v>1710</v>
      </c>
      <c r="C628" s="470"/>
      <c r="D628" s="471" t="s">
        <v>1464</v>
      </c>
      <c r="E628" s="471"/>
      <c r="F628" s="471"/>
      <c r="G628" s="471"/>
      <c r="H628" s="108" t="s">
        <v>55</v>
      </c>
      <c r="I628" s="472">
        <v>6</v>
      </c>
      <c r="J628" s="472"/>
      <c r="K628" s="473">
        <v>0</v>
      </c>
      <c r="L628" s="473"/>
      <c r="M628" s="473"/>
      <c r="N628" s="473"/>
      <c r="O628" s="472">
        <v>0</v>
      </c>
      <c r="P628" s="472"/>
    </row>
    <row r="629" spans="2:16" ht="3" customHeight="1" x14ac:dyDescent="0.25">
      <c r="K629" s="431"/>
      <c r="L629" s="431"/>
      <c r="M629" s="431"/>
      <c r="N629" s="431"/>
    </row>
    <row r="630" spans="2:16" ht="10.5" customHeight="1" x14ac:dyDescent="0.25">
      <c r="B630" s="470" t="s">
        <v>1711</v>
      </c>
      <c r="C630" s="470"/>
      <c r="D630" s="471" t="s">
        <v>1466</v>
      </c>
      <c r="E630" s="471"/>
      <c r="F630" s="471"/>
      <c r="G630" s="471"/>
      <c r="H630" s="108" t="s">
        <v>55</v>
      </c>
      <c r="I630" s="472">
        <v>1</v>
      </c>
      <c r="J630" s="472"/>
      <c r="K630" s="473">
        <v>0</v>
      </c>
      <c r="L630" s="473"/>
      <c r="M630" s="473"/>
      <c r="N630" s="473"/>
      <c r="O630" s="472">
        <v>0</v>
      </c>
      <c r="P630" s="472"/>
    </row>
    <row r="631" spans="2:16" ht="3" customHeight="1" x14ac:dyDescent="0.25">
      <c r="K631" s="431"/>
      <c r="L631" s="431"/>
      <c r="M631" s="431"/>
      <c r="N631" s="431"/>
    </row>
    <row r="632" spans="2:16" ht="10.5" customHeight="1" x14ac:dyDescent="0.25">
      <c r="B632" s="470" t="s">
        <v>1712</v>
      </c>
      <c r="C632" s="470"/>
      <c r="D632" s="471" t="s">
        <v>1468</v>
      </c>
      <c r="E632" s="471"/>
      <c r="F632" s="471"/>
      <c r="G632" s="471"/>
      <c r="H632" s="108" t="s">
        <v>55</v>
      </c>
      <c r="I632" s="472">
        <v>1</v>
      </c>
      <c r="J632" s="472"/>
      <c r="K632" s="473">
        <v>0</v>
      </c>
      <c r="L632" s="473"/>
      <c r="M632" s="473"/>
      <c r="N632" s="473"/>
      <c r="O632" s="472">
        <v>0</v>
      </c>
      <c r="P632" s="472"/>
    </row>
    <row r="633" spans="2:16" ht="3" customHeight="1" x14ac:dyDescent="0.25">
      <c r="K633" s="431"/>
      <c r="L633" s="431"/>
      <c r="M633" s="431"/>
      <c r="N633" s="431"/>
    </row>
    <row r="634" spans="2:16" ht="10.5" customHeight="1" x14ac:dyDescent="0.25">
      <c r="B634" s="484" t="s">
        <v>1713</v>
      </c>
      <c r="C634" s="484"/>
      <c r="D634" s="485" t="s">
        <v>181</v>
      </c>
      <c r="E634" s="485"/>
      <c r="F634" s="485"/>
      <c r="G634" s="485"/>
      <c r="K634" s="431"/>
      <c r="L634" s="431"/>
      <c r="M634" s="431"/>
      <c r="N634" s="431"/>
      <c r="O634" s="486">
        <v>0</v>
      </c>
      <c r="P634" s="486"/>
    </row>
    <row r="635" spans="2:16" ht="3" customHeight="1" x14ac:dyDescent="0.25">
      <c r="K635" s="431"/>
      <c r="L635" s="431"/>
      <c r="M635" s="431"/>
      <c r="N635" s="431"/>
    </row>
    <row r="636" spans="2:16" ht="10.5" customHeight="1" x14ac:dyDescent="0.25">
      <c r="B636" s="470" t="s">
        <v>1714</v>
      </c>
      <c r="C636" s="470"/>
      <c r="D636" s="471" t="s">
        <v>1473</v>
      </c>
      <c r="E636" s="471"/>
      <c r="F636" s="471"/>
      <c r="G636" s="471"/>
      <c r="H636" s="108" t="s">
        <v>211</v>
      </c>
      <c r="I636" s="472">
        <v>300.47000000000003</v>
      </c>
      <c r="J636" s="472"/>
      <c r="K636" s="473">
        <v>0</v>
      </c>
      <c r="L636" s="473"/>
      <c r="M636" s="473"/>
      <c r="N636" s="473"/>
      <c r="O636" s="472">
        <v>0</v>
      </c>
      <c r="P636" s="472"/>
    </row>
    <row r="637" spans="2:16" ht="3" customHeight="1" x14ac:dyDescent="0.25">
      <c r="K637" s="431"/>
      <c r="L637" s="431"/>
      <c r="M637" s="431"/>
      <c r="N637" s="431"/>
      <c r="P637" s="104">
        <v>0</v>
      </c>
    </row>
    <row r="638" spans="2:16" ht="10.5" customHeight="1" x14ac:dyDescent="0.25">
      <c r="B638" s="470" t="s">
        <v>1715</v>
      </c>
      <c r="C638" s="470"/>
      <c r="D638" s="471" t="s">
        <v>1475</v>
      </c>
      <c r="E638" s="471"/>
      <c r="F638" s="471"/>
      <c r="G638" s="471"/>
      <c r="H638" s="108" t="s">
        <v>211</v>
      </c>
      <c r="I638" s="472">
        <v>102.51</v>
      </c>
      <c r="J638" s="472"/>
      <c r="K638" s="473">
        <v>0</v>
      </c>
      <c r="L638" s="473"/>
      <c r="M638" s="473"/>
      <c r="N638" s="473"/>
      <c r="O638" s="472">
        <v>0</v>
      </c>
      <c r="P638" s="472"/>
    </row>
    <row r="639" spans="2:16" ht="3" customHeight="1" x14ac:dyDescent="0.25">
      <c r="K639" s="431"/>
      <c r="L639" s="431"/>
      <c r="M639" s="431"/>
      <c r="N639" s="431">
        <v>0</v>
      </c>
    </row>
    <row r="640" spans="2:16" ht="10.5" customHeight="1" x14ac:dyDescent="0.25">
      <c r="B640" s="470" t="s">
        <v>1716</v>
      </c>
      <c r="C640" s="470"/>
      <c r="D640" s="487" t="s">
        <v>1717</v>
      </c>
      <c r="E640" s="487"/>
      <c r="F640" s="487"/>
      <c r="G640" s="487"/>
      <c r="H640" s="108" t="s">
        <v>211</v>
      </c>
      <c r="I640" s="472">
        <v>300.47000000000003</v>
      </c>
      <c r="J640" s="472"/>
      <c r="K640" s="473">
        <v>0</v>
      </c>
      <c r="L640" s="473"/>
      <c r="M640" s="473"/>
      <c r="N640" s="473"/>
      <c r="O640" s="472">
        <v>0</v>
      </c>
      <c r="P640" s="472"/>
    </row>
    <row r="641" spans="2:16" ht="8.25" customHeight="1" x14ac:dyDescent="0.25">
      <c r="D641" s="487"/>
      <c r="E641" s="487"/>
      <c r="F641" s="487"/>
      <c r="G641" s="487"/>
      <c r="K641" s="431"/>
      <c r="L641" s="431"/>
      <c r="M641" s="431"/>
      <c r="N641" s="431"/>
    </row>
    <row r="642" spans="2:16" ht="3" customHeight="1" x14ac:dyDescent="0.25">
      <c r="K642" s="431"/>
      <c r="L642" s="431"/>
      <c r="M642" s="431"/>
      <c r="N642" s="431"/>
    </row>
    <row r="643" spans="2:16" ht="10.5" customHeight="1" x14ac:dyDescent="0.25">
      <c r="B643" s="467" t="s">
        <v>1718</v>
      </c>
      <c r="C643" s="467"/>
      <c r="D643" s="468" t="s">
        <v>1479</v>
      </c>
      <c r="E643" s="468"/>
      <c r="F643" s="468"/>
      <c r="G643" s="468"/>
      <c r="K643" s="431"/>
      <c r="L643" s="431"/>
      <c r="M643" s="431"/>
      <c r="N643" s="431"/>
      <c r="O643" s="469">
        <v>0</v>
      </c>
      <c r="P643" s="469"/>
    </row>
    <row r="644" spans="2:16" ht="10.5" customHeight="1" x14ac:dyDescent="0.25">
      <c r="B644" s="484" t="s">
        <v>1719</v>
      </c>
      <c r="C644" s="484"/>
      <c r="D644" s="485" t="s">
        <v>1481</v>
      </c>
      <c r="E644" s="485"/>
      <c r="F644" s="485"/>
      <c r="G644" s="485"/>
      <c r="K644" s="431"/>
      <c r="L644" s="431"/>
      <c r="M644" s="431"/>
      <c r="N644" s="431"/>
      <c r="O644" s="486">
        <v>0</v>
      </c>
      <c r="P644" s="486"/>
    </row>
    <row r="645" spans="2:16" ht="3" customHeight="1" x14ac:dyDescent="0.25">
      <c r="K645" s="431"/>
      <c r="L645" s="431"/>
      <c r="M645" s="431"/>
      <c r="N645" s="431"/>
    </row>
    <row r="646" spans="2:16" ht="10.5" customHeight="1" x14ac:dyDescent="0.25">
      <c r="B646" s="470" t="s">
        <v>1720</v>
      </c>
      <c r="C646" s="470"/>
      <c r="D646" s="471" t="s">
        <v>1483</v>
      </c>
      <c r="E646" s="471"/>
      <c r="F646" s="471"/>
      <c r="G646" s="471"/>
      <c r="H646" s="108" t="s">
        <v>1484</v>
      </c>
      <c r="I646" s="472">
        <v>7.3100000000000005</v>
      </c>
      <c r="J646" s="472"/>
      <c r="K646" s="473">
        <v>0</v>
      </c>
      <c r="L646" s="473"/>
      <c r="M646" s="473"/>
      <c r="N646" s="473"/>
      <c r="O646" s="472">
        <v>0</v>
      </c>
      <c r="P646" s="472"/>
    </row>
    <row r="647" spans="2:16" ht="3" customHeight="1" x14ac:dyDescent="0.25">
      <c r="K647" s="431"/>
      <c r="L647" s="431"/>
      <c r="M647" s="431"/>
      <c r="N647" s="431"/>
    </row>
    <row r="648" spans="2:16" ht="10.5" customHeight="1" x14ac:dyDescent="0.25">
      <c r="B648" s="484" t="s">
        <v>1721</v>
      </c>
      <c r="C648" s="484"/>
      <c r="D648" s="485" t="s">
        <v>1486</v>
      </c>
      <c r="E648" s="485"/>
      <c r="F648" s="485"/>
      <c r="G648" s="485"/>
      <c r="K648" s="431"/>
      <c r="L648" s="431"/>
      <c r="M648" s="431"/>
      <c r="N648" s="431"/>
      <c r="O648" s="486">
        <v>0</v>
      </c>
      <c r="P648" s="486"/>
    </row>
    <row r="649" spans="2:16" ht="3" customHeight="1" x14ac:dyDescent="0.25">
      <c r="K649" s="431"/>
      <c r="L649" s="431"/>
      <c r="M649" s="431"/>
      <c r="N649" s="431"/>
    </row>
    <row r="650" spans="2:16" ht="10.5" customHeight="1" x14ac:dyDescent="0.25">
      <c r="B650" s="470" t="s">
        <v>1722</v>
      </c>
      <c r="C650" s="470"/>
      <c r="D650" s="471" t="s">
        <v>1488</v>
      </c>
      <c r="E650" s="471"/>
      <c r="F650" s="471"/>
      <c r="G650" s="471"/>
      <c r="H650" s="108" t="s">
        <v>226</v>
      </c>
      <c r="I650" s="472">
        <v>55.78</v>
      </c>
      <c r="J650" s="472"/>
      <c r="K650" s="473">
        <v>0</v>
      </c>
      <c r="L650" s="473"/>
      <c r="M650" s="473"/>
      <c r="N650" s="473"/>
      <c r="O650" s="472">
        <v>0</v>
      </c>
      <c r="P650" s="472"/>
    </row>
    <row r="651" spans="2:16" ht="3" customHeight="1" x14ac:dyDescent="0.25">
      <c r="K651" s="431"/>
      <c r="L651" s="431"/>
      <c r="M651" s="431"/>
      <c r="N651" s="431"/>
    </row>
    <row r="652" spans="2:16" ht="10.5" customHeight="1" x14ac:dyDescent="0.25">
      <c r="B652" s="484" t="s">
        <v>1723</v>
      </c>
      <c r="C652" s="484"/>
      <c r="D652" s="485" t="s">
        <v>1490</v>
      </c>
      <c r="E652" s="485"/>
      <c r="F652" s="485"/>
      <c r="G652" s="485"/>
      <c r="K652" s="431"/>
      <c r="L652" s="431"/>
      <c r="M652" s="431"/>
      <c r="N652" s="431"/>
      <c r="O652" s="486">
        <v>0</v>
      </c>
      <c r="P652" s="486"/>
    </row>
    <row r="653" spans="2:16" ht="3" customHeight="1" x14ac:dyDescent="0.25">
      <c r="K653" s="431"/>
      <c r="L653" s="431"/>
      <c r="M653" s="431"/>
      <c r="N653" s="431"/>
    </row>
    <row r="654" spans="2:16" ht="10.5" customHeight="1" x14ac:dyDescent="0.25">
      <c r="B654" s="470" t="s">
        <v>1724</v>
      </c>
      <c r="C654" s="470"/>
      <c r="D654" s="471" t="s">
        <v>1426</v>
      </c>
      <c r="E654" s="471"/>
      <c r="F654" s="471"/>
      <c r="G654" s="471"/>
      <c r="H654" s="108" t="s">
        <v>280</v>
      </c>
      <c r="I654" s="472">
        <v>0.72</v>
      </c>
      <c r="J654" s="472"/>
      <c r="K654" s="473">
        <v>0</v>
      </c>
      <c r="L654" s="473"/>
      <c r="M654" s="473"/>
      <c r="N654" s="473"/>
      <c r="O654" s="472">
        <v>0</v>
      </c>
      <c r="P654" s="472"/>
    </row>
    <row r="655" spans="2:16" ht="3" customHeight="1" x14ac:dyDescent="0.25">
      <c r="K655" s="431"/>
      <c r="L655" s="431"/>
      <c r="M655" s="431"/>
      <c r="N655" s="431"/>
    </row>
    <row r="656" spans="2:16" ht="10.5" customHeight="1" x14ac:dyDescent="0.25">
      <c r="B656" s="470" t="s">
        <v>1725</v>
      </c>
      <c r="C656" s="470"/>
      <c r="D656" s="471" t="s">
        <v>1428</v>
      </c>
      <c r="E656" s="471"/>
      <c r="F656" s="471"/>
      <c r="G656" s="471"/>
      <c r="H656" s="108" t="s">
        <v>226</v>
      </c>
      <c r="I656" s="472">
        <v>4.7300000000000004</v>
      </c>
      <c r="J656" s="472"/>
      <c r="K656" s="473">
        <v>0</v>
      </c>
      <c r="L656" s="473"/>
      <c r="M656" s="473"/>
      <c r="N656" s="473"/>
      <c r="O656" s="472">
        <v>0</v>
      </c>
      <c r="P656" s="472"/>
    </row>
    <row r="657" spans="2:16" ht="3" customHeight="1" x14ac:dyDescent="0.25">
      <c r="K657" s="431"/>
      <c r="L657" s="431"/>
      <c r="M657" s="431"/>
      <c r="N657" s="431"/>
    </row>
    <row r="658" spans="2:16" ht="10.5" customHeight="1" x14ac:dyDescent="0.25">
      <c r="B658" s="470" t="s">
        <v>1726</v>
      </c>
      <c r="C658" s="470"/>
      <c r="D658" s="471" t="s">
        <v>1430</v>
      </c>
      <c r="E658" s="471"/>
      <c r="F658" s="471"/>
      <c r="G658" s="471"/>
      <c r="H658" s="108" t="s">
        <v>1367</v>
      </c>
      <c r="I658" s="472">
        <v>24.75</v>
      </c>
      <c r="J658" s="472"/>
      <c r="K658" s="473">
        <v>0</v>
      </c>
      <c r="L658" s="473"/>
      <c r="M658" s="473"/>
      <c r="N658" s="473"/>
      <c r="O658" s="472">
        <v>0</v>
      </c>
      <c r="P658" s="472"/>
    </row>
    <row r="659" spans="2:16" ht="3" customHeight="1" x14ac:dyDescent="0.25">
      <c r="K659" s="431"/>
      <c r="L659" s="431"/>
      <c r="M659" s="431"/>
      <c r="N659" s="431"/>
    </row>
    <row r="660" spans="2:16" ht="10.5" customHeight="1" x14ac:dyDescent="0.25">
      <c r="B660" s="484" t="s">
        <v>1727</v>
      </c>
      <c r="C660" s="484"/>
      <c r="D660" s="485" t="s">
        <v>1495</v>
      </c>
      <c r="E660" s="485"/>
      <c r="F660" s="485"/>
      <c r="G660" s="485"/>
      <c r="K660" s="431"/>
      <c r="L660" s="431"/>
      <c r="M660" s="431"/>
      <c r="N660" s="431"/>
      <c r="O660" s="486">
        <v>0</v>
      </c>
      <c r="P660" s="486"/>
    </row>
    <row r="661" spans="2:16" ht="3" customHeight="1" x14ac:dyDescent="0.25">
      <c r="K661" s="431"/>
      <c r="L661" s="431"/>
      <c r="M661" s="431"/>
      <c r="N661" s="431"/>
    </row>
    <row r="662" spans="2:16" ht="10.5" customHeight="1" x14ac:dyDescent="0.25">
      <c r="B662" s="470" t="s">
        <v>1728</v>
      </c>
      <c r="C662" s="470"/>
      <c r="D662" s="471" t="s">
        <v>1729</v>
      </c>
      <c r="E662" s="471"/>
      <c r="F662" s="471"/>
      <c r="G662" s="471"/>
      <c r="H662" s="108" t="s">
        <v>211</v>
      </c>
      <c r="I662" s="472">
        <v>21.7</v>
      </c>
      <c r="J662" s="472"/>
      <c r="K662" s="473">
        <v>0</v>
      </c>
      <c r="L662" s="473"/>
      <c r="M662" s="473"/>
      <c r="N662" s="473"/>
      <c r="O662" s="472">
        <v>0</v>
      </c>
      <c r="P662" s="472"/>
    </row>
    <row r="663" spans="2:16" ht="3" customHeight="1" x14ac:dyDescent="0.25">
      <c r="K663" s="431"/>
      <c r="L663" s="431"/>
      <c r="M663" s="431"/>
      <c r="N663" s="431"/>
    </row>
    <row r="664" spans="2:16" ht="10.5" customHeight="1" x14ac:dyDescent="0.25">
      <c r="B664" s="470" t="s">
        <v>1730</v>
      </c>
      <c r="C664" s="470"/>
      <c r="D664" s="471" t="s">
        <v>1499</v>
      </c>
      <c r="E664" s="471"/>
      <c r="F664" s="471"/>
      <c r="G664" s="471"/>
      <c r="H664" s="108" t="s">
        <v>211</v>
      </c>
      <c r="I664" s="472">
        <v>22.28</v>
      </c>
      <c r="J664" s="472"/>
      <c r="K664" s="473">
        <v>0</v>
      </c>
      <c r="L664" s="473"/>
      <c r="M664" s="473"/>
      <c r="N664" s="473"/>
      <c r="O664" s="472">
        <v>0</v>
      </c>
      <c r="P664" s="472"/>
    </row>
    <row r="665" spans="2:16" ht="3" customHeight="1" x14ac:dyDescent="0.25">
      <c r="K665" s="431"/>
      <c r="L665" s="431"/>
      <c r="M665" s="431"/>
      <c r="N665" s="431"/>
    </row>
    <row r="666" spans="2:16" ht="10.5" customHeight="1" x14ac:dyDescent="0.25">
      <c r="B666" s="470" t="s">
        <v>1731</v>
      </c>
      <c r="C666" s="470"/>
      <c r="D666" s="487" t="s">
        <v>1717</v>
      </c>
      <c r="E666" s="487"/>
      <c r="F666" s="487"/>
      <c r="G666" s="487"/>
      <c r="H666" s="108" t="s">
        <v>211</v>
      </c>
      <c r="I666" s="472">
        <v>11.28</v>
      </c>
      <c r="J666" s="472"/>
      <c r="K666" s="473">
        <v>0</v>
      </c>
      <c r="L666" s="473"/>
      <c r="M666" s="473"/>
      <c r="N666" s="473"/>
      <c r="O666" s="472">
        <v>0</v>
      </c>
      <c r="P666" s="472"/>
    </row>
    <row r="667" spans="2:16" ht="8.25" customHeight="1" x14ac:dyDescent="0.25">
      <c r="D667" s="487"/>
      <c r="E667" s="487"/>
      <c r="F667" s="487"/>
      <c r="G667" s="487"/>
      <c r="K667" s="431"/>
      <c r="L667" s="431"/>
      <c r="M667" s="431"/>
      <c r="N667" s="431"/>
    </row>
    <row r="668" spans="2:16" ht="3" customHeight="1" x14ac:dyDescent="0.25">
      <c r="K668" s="431"/>
      <c r="L668" s="431"/>
      <c r="M668" s="431"/>
      <c r="N668" s="431"/>
    </row>
    <row r="669" spans="2:16" ht="10.5" customHeight="1" x14ac:dyDescent="0.25">
      <c r="B669" s="470" t="s">
        <v>1732</v>
      </c>
      <c r="C669" s="470"/>
      <c r="D669" s="471" t="s">
        <v>1502</v>
      </c>
      <c r="E669" s="471"/>
      <c r="F669" s="471"/>
      <c r="G669" s="471"/>
      <c r="H669" s="108" t="s">
        <v>55</v>
      </c>
      <c r="I669" s="472">
        <v>1</v>
      </c>
      <c r="J669" s="472"/>
      <c r="K669" s="473">
        <v>0</v>
      </c>
      <c r="L669" s="473"/>
      <c r="M669" s="473"/>
      <c r="N669" s="473"/>
      <c r="O669" s="472">
        <v>0</v>
      </c>
      <c r="P669" s="472"/>
    </row>
    <row r="670" spans="2:16" ht="3" customHeight="1" x14ac:dyDescent="0.25">
      <c r="K670" s="431"/>
      <c r="L670" s="431"/>
      <c r="M670" s="431"/>
      <c r="N670" s="431"/>
    </row>
    <row r="671" spans="2:16" ht="10.5" customHeight="1" x14ac:dyDescent="0.25">
      <c r="B671" s="488" t="s">
        <v>1733</v>
      </c>
      <c r="C671" s="488"/>
      <c r="D671" s="489" t="s">
        <v>1504</v>
      </c>
      <c r="E671" s="489"/>
      <c r="F671" s="489"/>
      <c r="G671" s="489"/>
      <c r="K671" s="431"/>
      <c r="L671" s="431"/>
      <c r="M671" s="431"/>
      <c r="N671" s="431"/>
      <c r="O671" s="490">
        <v>698513.93</v>
      </c>
      <c r="P671" s="490"/>
    </row>
    <row r="672" spans="2:16" ht="3" customHeight="1" x14ac:dyDescent="0.25">
      <c r="K672" s="431"/>
      <c r="L672" s="431"/>
      <c r="M672" s="431"/>
      <c r="N672" s="431"/>
    </row>
    <row r="673" spans="2:16" ht="10.5" customHeight="1" x14ac:dyDescent="0.25">
      <c r="B673" s="467" t="s">
        <v>1734</v>
      </c>
      <c r="C673" s="467"/>
      <c r="D673" s="468" t="s">
        <v>1506</v>
      </c>
      <c r="E673" s="468"/>
      <c r="F673" s="468"/>
      <c r="G673" s="468"/>
      <c r="K673" s="431"/>
      <c r="L673" s="431"/>
      <c r="M673" s="431"/>
      <c r="N673" s="431"/>
      <c r="O673" s="469">
        <v>0</v>
      </c>
      <c r="P673" s="469"/>
    </row>
    <row r="674" spans="2:16" ht="3" customHeight="1" x14ac:dyDescent="0.25">
      <c r="K674" s="431"/>
      <c r="L674" s="431"/>
      <c r="M674" s="431"/>
      <c r="N674" s="431"/>
      <c r="P674" s="104">
        <v>0</v>
      </c>
    </row>
    <row r="675" spans="2:16" ht="10.5" customHeight="1" x14ac:dyDescent="0.25">
      <c r="B675" s="484" t="s">
        <v>1735</v>
      </c>
      <c r="C675" s="484"/>
      <c r="D675" s="485" t="s">
        <v>1508</v>
      </c>
      <c r="E675" s="485"/>
      <c r="F675" s="485"/>
      <c r="G675" s="485"/>
      <c r="K675" s="431"/>
      <c r="L675" s="431"/>
      <c r="M675" s="431"/>
      <c r="N675" s="431"/>
      <c r="O675" s="486">
        <v>0</v>
      </c>
      <c r="P675" s="486"/>
    </row>
    <row r="676" spans="2:16" ht="3" customHeight="1" x14ac:dyDescent="0.25">
      <c r="K676" s="431"/>
      <c r="L676" s="431"/>
      <c r="M676" s="431"/>
      <c r="N676" s="431"/>
    </row>
    <row r="677" spans="2:16" ht="10.5" customHeight="1" x14ac:dyDescent="0.25">
      <c r="B677" s="470" t="s">
        <v>1736</v>
      </c>
      <c r="C677" s="470"/>
      <c r="D677" s="471" t="s">
        <v>1510</v>
      </c>
      <c r="E677" s="471"/>
      <c r="F677" s="471"/>
      <c r="G677" s="471"/>
      <c r="H677" s="108" t="s">
        <v>211</v>
      </c>
      <c r="I677" s="472">
        <v>32</v>
      </c>
      <c r="J677" s="472"/>
      <c r="K677" s="473">
        <v>0</v>
      </c>
      <c r="L677" s="473"/>
      <c r="M677" s="473"/>
      <c r="N677" s="473"/>
      <c r="O677" s="472">
        <v>0</v>
      </c>
      <c r="P677" s="472"/>
    </row>
    <row r="678" spans="2:16" ht="3" customHeight="1" x14ac:dyDescent="0.25">
      <c r="K678" s="431"/>
      <c r="L678" s="431"/>
      <c r="M678" s="431"/>
      <c r="N678" s="431"/>
    </row>
    <row r="679" spans="2:16" ht="10.5" customHeight="1" x14ac:dyDescent="0.25">
      <c r="B679" s="470" t="s">
        <v>1737</v>
      </c>
      <c r="C679" s="470"/>
      <c r="D679" s="471" t="s">
        <v>1512</v>
      </c>
      <c r="E679" s="471"/>
      <c r="F679" s="471"/>
      <c r="G679" s="471"/>
      <c r="H679" s="108" t="s">
        <v>211</v>
      </c>
      <c r="I679" s="472">
        <v>36.450000000000003</v>
      </c>
      <c r="J679" s="472"/>
      <c r="K679" s="473">
        <v>0</v>
      </c>
      <c r="L679" s="473"/>
      <c r="M679" s="473"/>
      <c r="N679" s="473"/>
      <c r="O679" s="472">
        <v>0</v>
      </c>
      <c r="P679" s="472"/>
    </row>
    <row r="680" spans="2:16" ht="3" customHeight="1" x14ac:dyDescent="0.25">
      <c r="K680" s="431"/>
      <c r="L680" s="431"/>
      <c r="M680" s="431"/>
      <c r="N680" s="431"/>
    </row>
    <row r="681" spans="2:16" ht="10.5" customHeight="1" x14ac:dyDescent="0.25">
      <c r="B681" s="470" t="s">
        <v>1738</v>
      </c>
      <c r="C681" s="470"/>
      <c r="D681" s="471" t="s">
        <v>1514</v>
      </c>
      <c r="E681" s="471"/>
      <c r="F681" s="471"/>
      <c r="G681" s="471"/>
      <c r="H681" s="108" t="s">
        <v>226</v>
      </c>
      <c r="I681" s="472">
        <v>99.84</v>
      </c>
      <c r="J681" s="472"/>
      <c r="K681" s="473">
        <v>0</v>
      </c>
      <c r="L681" s="473"/>
      <c r="M681" s="473"/>
      <c r="N681" s="473"/>
      <c r="O681" s="472">
        <v>0</v>
      </c>
      <c r="P681" s="472"/>
    </row>
    <row r="682" spans="2:16" ht="3" customHeight="1" x14ac:dyDescent="0.25">
      <c r="K682" s="431"/>
      <c r="L682" s="431"/>
      <c r="M682" s="431"/>
      <c r="N682" s="431"/>
    </row>
    <row r="683" spans="2:16" ht="10.5" customHeight="1" x14ac:dyDescent="0.25">
      <c r="B683" s="470" t="s">
        <v>1739</v>
      </c>
      <c r="C683" s="470"/>
      <c r="D683" s="471" t="s">
        <v>1446</v>
      </c>
      <c r="E683" s="471"/>
      <c r="F683" s="471"/>
      <c r="G683" s="471"/>
      <c r="H683" s="108" t="s">
        <v>226</v>
      </c>
      <c r="I683" s="472">
        <v>99.84</v>
      </c>
      <c r="J683" s="472"/>
      <c r="K683" s="473">
        <v>0</v>
      </c>
      <c r="L683" s="473"/>
      <c r="M683" s="473"/>
      <c r="N683" s="473"/>
      <c r="O683" s="472">
        <v>0</v>
      </c>
      <c r="P683" s="472"/>
    </row>
    <row r="684" spans="2:16" ht="3" customHeight="1" x14ac:dyDescent="0.25">
      <c r="K684" s="431"/>
      <c r="L684" s="431"/>
      <c r="M684" s="431"/>
      <c r="N684" s="431"/>
    </row>
    <row r="685" spans="2:16" ht="10.5" customHeight="1" x14ac:dyDescent="0.25">
      <c r="B685" s="484" t="s">
        <v>1740</v>
      </c>
      <c r="C685" s="484"/>
      <c r="D685" s="485" t="s">
        <v>1517</v>
      </c>
      <c r="E685" s="485"/>
      <c r="F685" s="485"/>
      <c r="G685" s="485"/>
      <c r="K685" s="431"/>
      <c r="L685" s="431"/>
      <c r="M685" s="431"/>
      <c r="N685" s="431"/>
      <c r="O685" s="486">
        <v>0</v>
      </c>
      <c r="P685" s="486"/>
    </row>
    <row r="686" spans="2:16" ht="3" customHeight="1" x14ac:dyDescent="0.25">
      <c r="K686" s="431"/>
      <c r="L686" s="431"/>
      <c r="M686" s="431"/>
      <c r="N686" s="431"/>
    </row>
    <row r="687" spans="2:16" ht="10.5" customHeight="1" x14ac:dyDescent="0.25">
      <c r="B687" s="470" t="s">
        <v>1741</v>
      </c>
      <c r="C687" s="470"/>
      <c r="D687" s="487" t="s">
        <v>1519</v>
      </c>
      <c r="E687" s="487"/>
      <c r="F687" s="487"/>
      <c r="G687" s="487"/>
      <c r="H687" s="108" t="s">
        <v>226</v>
      </c>
      <c r="I687" s="472">
        <v>110.54</v>
      </c>
      <c r="J687" s="472"/>
      <c r="K687" s="473">
        <v>0</v>
      </c>
      <c r="L687" s="473"/>
      <c r="M687" s="473"/>
      <c r="N687" s="473"/>
      <c r="O687" s="472">
        <v>0</v>
      </c>
      <c r="P687" s="472"/>
    </row>
    <row r="688" spans="2:16" ht="8.25" customHeight="1" x14ac:dyDescent="0.25">
      <c r="D688" s="487"/>
      <c r="E688" s="487"/>
      <c r="F688" s="487"/>
      <c r="G688" s="487"/>
      <c r="K688" s="431"/>
      <c r="L688" s="431"/>
      <c r="M688" s="431"/>
      <c r="N688" s="431"/>
    </row>
    <row r="689" spans="2:16" ht="3" customHeight="1" x14ac:dyDescent="0.25">
      <c r="K689" s="431"/>
      <c r="L689" s="431"/>
      <c r="M689" s="431"/>
      <c r="N689" s="431"/>
    </row>
    <row r="690" spans="2:16" ht="10.5" customHeight="1" x14ac:dyDescent="0.25">
      <c r="B690" s="470" t="s">
        <v>1742</v>
      </c>
      <c r="C690" s="470"/>
      <c r="D690" s="471" t="s">
        <v>1521</v>
      </c>
      <c r="E690" s="471"/>
      <c r="F690" s="471"/>
      <c r="G690" s="471"/>
      <c r="H690" s="108" t="s">
        <v>226</v>
      </c>
      <c r="I690" s="472">
        <v>5.8</v>
      </c>
      <c r="J690" s="472"/>
      <c r="K690" s="473">
        <v>0</v>
      </c>
      <c r="L690" s="473"/>
      <c r="M690" s="473"/>
      <c r="N690" s="473"/>
      <c r="O690" s="472">
        <v>0</v>
      </c>
      <c r="P690" s="472"/>
    </row>
    <row r="691" spans="2:16" ht="3" customHeight="1" x14ac:dyDescent="0.25">
      <c r="K691" s="431"/>
      <c r="L691" s="431"/>
      <c r="M691" s="431"/>
      <c r="N691" s="431"/>
    </row>
    <row r="692" spans="2:16" ht="10.5" customHeight="1" x14ac:dyDescent="0.25">
      <c r="B692" s="470" t="s">
        <v>1743</v>
      </c>
      <c r="C692" s="470"/>
      <c r="D692" s="487" t="s">
        <v>1523</v>
      </c>
      <c r="E692" s="487"/>
      <c r="F692" s="487"/>
      <c r="G692" s="487"/>
      <c r="H692" s="108" t="s">
        <v>226</v>
      </c>
      <c r="I692" s="472">
        <v>110.54</v>
      </c>
      <c r="J692" s="472"/>
      <c r="K692" s="473">
        <v>0</v>
      </c>
      <c r="L692" s="473"/>
      <c r="M692" s="473"/>
      <c r="N692" s="473"/>
      <c r="O692" s="472">
        <v>0</v>
      </c>
      <c r="P692" s="472"/>
    </row>
    <row r="693" spans="2:16" ht="8.25" customHeight="1" x14ac:dyDescent="0.25">
      <c r="D693" s="487"/>
      <c r="E693" s="487"/>
      <c r="F693" s="487"/>
      <c r="G693" s="487"/>
      <c r="K693" s="431"/>
      <c r="L693" s="431"/>
      <c r="M693" s="431"/>
      <c r="N693" s="431"/>
    </row>
    <row r="694" spans="2:16" ht="3" customHeight="1" x14ac:dyDescent="0.25">
      <c r="K694" s="431"/>
      <c r="L694" s="431"/>
      <c r="M694" s="431"/>
      <c r="N694" s="431"/>
    </row>
    <row r="695" spans="2:16" ht="10.5" customHeight="1" x14ac:dyDescent="0.25">
      <c r="B695" s="470" t="s">
        <v>1744</v>
      </c>
      <c r="C695" s="470"/>
      <c r="D695" s="471" t="s">
        <v>1525</v>
      </c>
      <c r="E695" s="471"/>
      <c r="F695" s="471"/>
      <c r="G695" s="471"/>
      <c r="H695" s="108" t="s">
        <v>211</v>
      </c>
      <c r="I695" s="472">
        <v>86.8</v>
      </c>
      <c r="J695" s="472"/>
      <c r="K695" s="473">
        <v>0</v>
      </c>
      <c r="L695" s="473"/>
      <c r="M695" s="473"/>
      <c r="N695" s="473"/>
      <c r="O695" s="472">
        <v>0</v>
      </c>
      <c r="P695" s="472"/>
    </row>
    <row r="696" spans="2:16" ht="3" customHeight="1" x14ac:dyDescent="0.25">
      <c r="K696" s="431"/>
      <c r="L696" s="431"/>
      <c r="M696" s="431"/>
      <c r="N696" s="431"/>
    </row>
    <row r="697" spans="2:16" ht="10.5" customHeight="1" x14ac:dyDescent="0.25">
      <c r="B697" s="467" t="s">
        <v>1745</v>
      </c>
      <c r="C697" s="467"/>
      <c r="D697" s="468" t="s">
        <v>1527</v>
      </c>
      <c r="E697" s="468"/>
      <c r="F697" s="468"/>
      <c r="G697" s="468"/>
      <c r="K697" s="431"/>
      <c r="L697" s="431"/>
      <c r="M697" s="431"/>
      <c r="N697" s="431"/>
      <c r="O697" s="469">
        <v>0</v>
      </c>
      <c r="P697" s="469"/>
    </row>
    <row r="698" spans="2:16" ht="3" customHeight="1" x14ac:dyDescent="0.25">
      <c r="K698" s="431"/>
      <c r="L698" s="431"/>
      <c r="M698" s="431"/>
      <c r="N698" s="431"/>
    </row>
    <row r="699" spans="2:16" ht="10.5" customHeight="1" x14ac:dyDescent="0.25">
      <c r="B699" s="484" t="s">
        <v>1746</v>
      </c>
      <c r="C699" s="484"/>
      <c r="D699" s="485" t="s">
        <v>1529</v>
      </c>
      <c r="E699" s="485"/>
      <c r="F699" s="485"/>
      <c r="G699" s="485"/>
      <c r="K699" s="431"/>
      <c r="L699" s="431"/>
      <c r="M699" s="431"/>
      <c r="N699" s="431"/>
      <c r="O699" s="486">
        <v>0</v>
      </c>
      <c r="P699" s="486"/>
    </row>
    <row r="700" spans="2:16" ht="3" customHeight="1" x14ac:dyDescent="0.25">
      <c r="K700" s="431"/>
      <c r="L700" s="431"/>
      <c r="M700" s="431"/>
      <c r="N700" s="431"/>
    </row>
    <row r="701" spans="2:16" ht="10.5" customHeight="1" x14ac:dyDescent="0.25">
      <c r="B701" s="470" t="s">
        <v>1747</v>
      </c>
      <c r="C701" s="470"/>
      <c r="D701" s="471" t="s">
        <v>1576</v>
      </c>
      <c r="E701" s="471"/>
      <c r="F701" s="471"/>
      <c r="G701" s="471"/>
      <c r="H701" s="108" t="s">
        <v>280</v>
      </c>
      <c r="I701" s="472">
        <v>66.34</v>
      </c>
      <c r="J701" s="472"/>
      <c r="K701" s="473">
        <v>0</v>
      </c>
      <c r="L701" s="473"/>
      <c r="M701" s="473"/>
      <c r="N701" s="473"/>
      <c r="O701" s="472">
        <v>0</v>
      </c>
      <c r="P701" s="472"/>
    </row>
    <row r="702" spans="2:16" ht="3" customHeight="1" x14ac:dyDescent="0.25">
      <c r="K702" s="431"/>
      <c r="L702" s="431"/>
      <c r="M702" s="431"/>
      <c r="N702" s="431"/>
    </row>
    <row r="703" spans="2:16" ht="10.5" customHeight="1" x14ac:dyDescent="0.25">
      <c r="B703" s="470" t="s">
        <v>1748</v>
      </c>
      <c r="C703" s="470"/>
      <c r="D703" s="471" t="s">
        <v>1336</v>
      </c>
      <c r="E703" s="471"/>
      <c r="F703" s="471"/>
      <c r="G703" s="471"/>
      <c r="H703" s="108" t="s">
        <v>280</v>
      </c>
      <c r="I703" s="472">
        <v>66.34</v>
      </c>
      <c r="J703" s="472"/>
      <c r="K703" s="473">
        <v>0</v>
      </c>
      <c r="L703" s="473"/>
      <c r="M703" s="473"/>
      <c r="N703" s="473"/>
      <c r="O703" s="472">
        <v>0</v>
      </c>
      <c r="P703" s="472"/>
    </row>
    <row r="704" spans="2:16" ht="3" customHeight="1" x14ac:dyDescent="0.25">
      <c r="K704" s="431"/>
      <c r="L704" s="431"/>
      <c r="M704" s="431"/>
      <c r="N704" s="431"/>
    </row>
    <row r="705" spans="2:16" ht="10.5" customHeight="1" x14ac:dyDescent="0.25">
      <c r="B705" s="470" t="s">
        <v>1749</v>
      </c>
      <c r="C705" s="470"/>
      <c r="D705" s="487" t="s">
        <v>1338</v>
      </c>
      <c r="E705" s="487"/>
      <c r="F705" s="487"/>
      <c r="G705" s="487"/>
      <c r="H705" s="108" t="s">
        <v>280</v>
      </c>
      <c r="I705" s="472">
        <v>66.34</v>
      </c>
      <c r="J705" s="472"/>
      <c r="K705" s="473">
        <v>0</v>
      </c>
      <c r="L705" s="473"/>
      <c r="M705" s="473"/>
      <c r="N705" s="473"/>
      <c r="O705" s="472">
        <v>0</v>
      </c>
      <c r="P705" s="472"/>
    </row>
    <row r="706" spans="2:16" ht="8.25" customHeight="1" x14ac:dyDescent="0.25">
      <c r="D706" s="487"/>
      <c r="E706" s="487"/>
      <c r="F706" s="487"/>
      <c r="G706" s="487"/>
      <c r="K706" s="431"/>
      <c r="L706" s="431"/>
      <c r="M706" s="431"/>
      <c r="N706" s="431"/>
    </row>
    <row r="707" spans="2:16" ht="3" customHeight="1" x14ac:dyDescent="0.25">
      <c r="K707" s="431"/>
      <c r="L707" s="431"/>
      <c r="M707" s="431"/>
      <c r="N707" s="431"/>
    </row>
    <row r="708" spans="2:16" ht="10.5" customHeight="1" x14ac:dyDescent="0.25">
      <c r="B708" s="470" t="s">
        <v>1750</v>
      </c>
      <c r="C708" s="470"/>
      <c r="D708" s="487" t="s">
        <v>1751</v>
      </c>
      <c r="E708" s="487"/>
      <c r="F708" s="487"/>
      <c r="G708" s="487"/>
      <c r="H708" s="108" t="s">
        <v>226</v>
      </c>
      <c r="I708" s="472">
        <v>1326.78</v>
      </c>
      <c r="J708" s="472"/>
      <c r="K708" s="473">
        <v>0</v>
      </c>
      <c r="L708" s="473"/>
      <c r="M708" s="473"/>
      <c r="N708" s="473"/>
      <c r="O708" s="472">
        <v>0</v>
      </c>
      <c r="P708" s="472"/>
    </row>
    <row r="709" spans="2:16" ht="8.25" customHeight="1" x14ac:dyDescent="0.25">
      <c r="D709" s="487"/>
      <c r="E709" s="487"/>
      <c r="F709" s="487"/>
      <c r="G709" s="487"/>
      <c r="K709" s="431"/>
      <c r="L709" s="431"/>
      <c r="M709" s="431"/>
      <c r="N709" s="431"/>
    </row>
    <row r="710" spans="2:16" ht="3" customHeight="1" x14ac:dyDescent="0.25">
      <c r="K710" s="431"/>
      <c r="L710" s="431"/>
      <c r="M710" s="431"/>
      <c r="N710" s="431"/>
    </row>
    <row r="711" spans="2:16" ht="10.5" customHeight="1" x14ac:dyDescent="0.25">
      <c r="B711" s="470" t="s">
        <v>1752</v>
      </c>
      <c r="C711" s="470"/>
      <c r="D711" s="471" t="s">
        <v>1537</v>
      </c>
      <c r="E711" s="471"/>
      <c r="F711" s="471"/>
      <c r="G711" s="471"/>
      <c r="H711" s="108" t="s">
        <v>226</v>
      </c>
      <c r="I711" s="472">
        <v>1326.78</v>
      </c>
      <c r="J711" s="472"/>
      <c r="K711" s="473">
        <v>0</v>
      </c>
      <c r="L711" s="473"/>
      <c r="M711" s="473"/>
      <c r="N711" s="473"/>
      <c r="O711" s="472">
        <v>0</v>
      </c>
      <c r="P711" s="472"/>
    </row>
    <row r="712" spans="2:16" ht="3" customHeight="1" x14ac:dyDescent="0.25">
      <c r="K712" s="431"/>
      <c r="L712" s="431"/>
      <c r="M712" s="431"/>
      <c r="N712" s="431"/>
      <c r="P712" s="104">
        <v>0</v>
      </c>
    </row>
    <row r="713" spans="2:16" ht="10.5" customHeight="1" x14ac:dyDescent="0.25">
      <c r="B713" s="470" t="s">
        <v>1753</v>
      </c>
      <c r="C713" s="470"/>
      <c r="D713" s="471" t="s">
        <v>1539</v>
      </c>
      <c r="E713" s="471"/>
      <c r="F713" s="471"/>
      <c r="G713" s="471"/>
      <c r="H713" s="108" t="s">
        <v>55</v>
      </c>
      <c r="I713" s="472">
        <v>908</v>
      </c>
      <c r="J713" s="472"/>
      <c r="K713" s="473">
        <v>0</v>
      </c>
      <c r="L713" s="473"/>
      <c r="M713" s="473"/>
      <c r="N713" s="473"/>
      <c r="O713" s="472">
        <v>0</v>
      </c>
      <c r="P713" s="472"/>
    </row>
    <row r="714" spans="2:16" ht="3" customHeight="1" x14ac:dyDescent="0.25">
      <c r="K714" s="431"/>
      <c r="L714" s="431"/>
      <c r="M714" s="431"/>
      <c r="N714" s="431"/>
    </row>
    <row r="715" spans="2:16" ht="10.5" customHeight="1" x14ac:dyDescent="0.25">
      <c r="B715" s="470" t="s">
        <v>1754</v>
      </c>
      <c r="C715" s="470"/>
      <c r="D715" s="471" t="s">
        <v>1755</v>
      </c>
      <c r="E715" s="471"/>
      <c r="F715" s="471"/>
      <c r="G715" s="471"/>
      <c r="H715" s="108" t="s">
        <v>280</v>
      </c>
      <c r="I715" s="472">
        <v>44.230000000000004</v>
      </c>
      <c r="J715" s="472"/>
      <c r="K715" s="473">
        <v>0</v>
      </c>
      <c r="L715" s="473"/>
      <c r="M715" s="473"/>
      <c r="N715" s="473"/>
      <c r="O715" s="472">
        <v>0</v>
      </c>
      <c r="P715" s="472"/>
    </row>
    <row r="716" spans="2:16" ht="3" customHeight="1" x14ac:dyDescent="0.25">
      <c r="K716" s="431"/>
      <c r="L716" s="431"/>
      <c r="M716" s="431"/>
      <c r="N716" s="431">
        <v>0</v>
      </c>
    </row>
    <row r="717" spans="2:16" ht="10.5" customHeight="1" x14ac:dyDescent="0.25">
      <c r="B717" s="470" t="s">
        <v>1756</v>
      </c>
      <c r="C717" s="470"/>
      <c r="D717" s="471" t="s">
        <v>1543</v>
      </c>
      <c r="E717" s="471"/>
      <c r="F717" s="471"/>
      <c r="G717" s="471"/>
      <c r="H717" s="108" t="s">
        <v>280</v>
      </c>
      <c r="I717" s="472">
        <v>44.230000000000004</v>
      </c>
      <c r="J717" s="472"/>
      <c r="K717" s="473">
        <v>0</v>
      </c>
      <c r="L717" s="473"/>
      <c r="M717" s="473"/>
      <c r="N717" s="473"/>
      <c r="O717" s="472">
        <v>0</v>
      </c>
      <c r="P717" s="472"/>
    </row>
    <row r="718" spans="2:16" ht="3" customHeight="1" x14ac:dyDescent="0.25">
      <c r="K718" s="431"/>
      <c r="L718" s="431"/>
      <c r="M718" s="431"/>
      <c r="N718" s="431"/>
      <c r="P718" s="104">
        <v>0</v>
      </c>
    </row>
    <row r="719" spans="2:16" ht="10.5" customHeight="1" x14ac:dyDescent="0.25">
      <c r="B719" s="470" t="s">
        <v>1757</v>
      </c>
      <c r="C719" s="470"/>
      <c r="D719" s="471" t="s">
        <v>1545</v>
      </c>
      <c r="E719" s="471"/>
      <c r="F719" s="471"/>
      <c r="G719" s="471"/>
      <c r="H719" s="108" t="s">
        <v>280</v>
      </c>
      <c r="I719" s="472">
        <v>44.230000000000004</v>
      </c>
      <c r="J719" s="472"/>
      <c r="K719" s="473">
        <v>0</v>
      </c>
      <c r="L719" s="473"/>
      <c r="M719" s="473"/>
      <c r="N719" s="473"/>
      <c r="O719" s="472">
        <v>0</v>
      </c>
      <c r="P719" s="472"/>
    </row>
    <row r="720" spans="2:16" ht="3" customHeight="1" x14ac:dyDescent="0.25">
      <c r="K720" s="431"/>
      <c r="L720" s="431"/>
      <c r="M720" s="431"/>
      <c r="N720" s="431"/>
    </row>
    <row r="721" spans="2:16" ht="10.5" customHeight="1" x14ac:dyDescent="0.25">
      <c r="B721" s="470" t="s">
        <v>1758</v>
      </c>
      <c r="C721" s="470"/>
      <c r="D721" s="471" t="s">
        <v>1547</v>
      </c>
      <c r="E721" s="471"/>
      <c r="F721" s="471"/>
      <c r="G721" s="471"/>
      <c r="H721" s="108" t="s">
        <v>226</v>
      </c>
      <c r="I721" s="472">
        <v>442.26</v>
      </c>
      <c r="J721" s="472"/>
      <c r="K721" s="473">
        <v>0</v>
      </c>
      <c r="L721" s="473"/>
      <c r="M721" s="473"/>
      <c r="N721" s="473"/>
      <c r="O721" s="472">
        <v>0</v>
      </c>
      <c r="P721" s="472"/>
    </row>
    <row r="722" spans="2:16" ht="3" customHeight="1" x14ac:dyDescent="0.25">
      <c r="K722" s="431"/>
      <c r="L722" s="431"/>
      <c r="M722" s="431"/>
      <c r="N722" s="431"/>
    </row>
    <row r="723" spans="2:16" ht="10.5" customHeight="1" x14ac:dyDescent="0.25">
      <c r="B723" s="470" t="s">
        <v>1759</v>
      </c>
      <c r="C723" s="470"/>
      <c r="D723" s="471" t="s">
        <v>1549</v>
      </c>
      <c r="E723" s="471"/>
      <c r="F723" s="471"/>
      <c r="G723" s="471"/>
      <c r="H723" s="108" t="s">
        <v>226</v>
      </c>
      <c r="I723" s="472">
        <v>442.26</v>
      </c>
      <c r="J723" s="472"/>
      <c r="K723" s="473">
        <v>0</v>
      </c>
      <c r="L723" s="473"/>
      <c r="M723" s="473"/>
      <c r="N723" s="473"/>
      <c r="O723" s="472">
        <v>0</v>
      </c>
      <c r="P723" s="472"/>
    </row>
    <row r="724" spans="2:16" ht="3" customHeight="1" x14ac:dyDescent="0.25">
      <c r="K724" s="431"/>
      <c r="L724" s="431"/>
      <c r="M724" s="431"/>
      <c r="N724" s="431"/>
    </row>
    <row r="725" spans="2:16" ht="10.5" customHeight="1" x14ac:dyDescent="0.25">
      <c r="B725" s="470" t="s">
        <v>1760</v>
      </c>
      <c r="C725" s="470"/>
      <c r="D725" s="471" t="s">
        <v>1551</v>
      </c>
      <c r="E725" s="471"/>
      <c r="F725" s="471"/>
      <c r="G725" s="471"/>
      <c r="H725" s="108" t="s">
        <v>226</v>
      </c>
      <c r="I725" s="472">
        <v>442.26</v>
      </c>
      <c r="J725" s="472"/>
      <c r="K725" s="473">
        <v>0</v>
      </c>
      <c r="L725" s="473"/>
      <c r="M725" s="473"/>
      <c r="N725" s="473"/>
      <c r="O725" s="472">
        <v>0</v>
      </c>
      <c r="P725" s="472"/>
    </row>
    <row r="726" spans="2:16" ht="3" customHeight="1" x14ac:dyDescent="0.25">
      <c r="K726" s="431"/>
      <c r="L726" s="431"/>
      <c r="M726" s="431"/>
      <c r="N726" s="431"/>
    </row>
    <row r="727" spans="2:16" ht="10.5" customHeight="1" x14ac:dyDescent="0.25">
      <c r="B727" s="470" t="s">
        <v>1761</v>
      </c>
      <c r="C727" s="470"/>
      <c r="D727" s="471" t="s">
        <v>1553</v>
      </c>
      <c r="E727" s="471"/>
      <c r="F727" s="471"/>
      <c r="G727" s="471"/>
      <c r="H727" s="108" t="s">
        <v>1367</v>
      </c>
      <c r="I727" s="472">
        <v>2316.92</v>
      </c>
      <c r="J727" s="472"/>
      <c r="K727" s="473">
        <v>0</v>
      </c>
      <c r="L727" s="473"/>
      <c r="M727" s="473"/>
      <c r="N727" s="473"/>
      <c r="O727" s="472">
        <v>0</v>
      </c>
      <c r="P727" s="472"/>
    </row>
    <row r="728" spans="2:16" ht="3" customHeight="1" x14ac:dyDescent="0.25">
      <c r="K728" s="431"/>
      <c r="L728" s="431"/>
      <c r="M728" s="431"/>
      <c r="N728" s="431"/>
    </row>
    <row r="729" spans="2:16" ht="10.5" customHeight="1" x14ac:dyDescent="0.25">
      <c r="B729" s="470" t="s">
        <v>1762</v>
      </c>
      <c r="C729" s="470"/>
      <c r="D729" s="471" t="s">
        <v>1555</v>
      </c>
      <c r="E729" s="471"/>
      <c r="F729" s="471"/>
      <c r="G729" s="471"/>
      <c r="H729" s="108" t="s">
        <v>1367</v>
      </c>
      <c r="I729" s="472">
        <v>2316.92</v>
      </c>
      <c r="J729" s="472"/>
      <c r="K729" s="473">
        <v>0</v>
      </c>
      <c r="L729" s="473"/>
      <c r="M729" s="473"/>
      <c r="N729" s="473"/>
      <c r="O729" s="472">
        <v>0</v>
      </c>
      <c r="P729" s="472"/>
    </row>
    <row r="730" spans="2:16" ht="3" customHeight="1" x14ac:dyDescent="0.25">
      <c r="K730" s="431"/>
      <c r="L730" s="431"/>
      <c r="M730" s="431"/>
      <c r="N730" s="431"/>
    </row>
    <row r="731" spans="2:16" ht="10.5" customHeight="1" x14ac:dyDescent="0.25">
      <c r="B731" s="470" t="s">
        <v>1763</v>
      </c>
      <c r="C731" s="470"/>
      <c r="D731" s="471" t="s">
        <v>1557</v>
      </c>
      <c r="E731" s="471"/>
      <c r="F731" s="471"/>
      <c r="G731" s="471"/>
      <c r="H731" s="108" t="s">
        <v>1367</v>
      </c>
      <c r="I731" s="472">
        <v>2316.92</v>
      </c>
      <c r="J731" s="472"/>
      <c r="K731" s="473">
        <v>0</v>
      </c>
      <c r="L731" s="473"/>
      <c r="M731" s="473"/>
      <c r="N731" s="473"/>
      <c r="O731" s="472">
        <v>0</v>
      </c>
      <c r="P731" s="472"/>
    </row>
    <row r="732" spans="2:16" ht="3" customHeight="1" x14ac:dyDescent="0.25">
      <c r="K732" s="431"/>
      <c r="L732" s="431"/>
      <c r="M732" s="431"/>
      <c r="N732" s="431"/>
    </row>
    <row r="733" spans="2:16" ht="10.5" customHeight="1" x14ac:dyDescent="0.25">
      <c r="B733" s="470" t="s">
        <v>1764</v>
      </c>
      <c r="C733" s="470"/>
      <c r="D733" s="471" t="s">
        <v>1446</v>
      </c>
      <c r="E733" s="471"/>
      <c r="F733" s="471"/>
      <c r="G733" s="471"/>
      <c r="H733" s="108" t="s">
        <v>226</v>
      </c>
      <c r="I733" s="472">
        <v>1326.78</v>
      </c>
      <c r="J733" s="472"/>
      <c r="K733" s="473">
        <v>0</v>
      </c>
      <c r="L733" s="473"/>
      <c r="M733" s="473"/>
      <c r="N733" s="473"/>
      <c r="O733" s="472">
        <v>0</v>
      </c>
      <c r="P733" s="472"/>
    </row>
    <row r="734" spans="2:16" ht="3" customHeight="1" x14ac:dyDescent="0.25">
      <c r="K734" s="431"/>
      <c r="L734" s="431"/>
      <c r="M734" s="431"/>
      <c r="N734" s="431"/>
      <c r="P734" s="104">
        <v>0</v>
      </c>
    </row>
    <row r="735" spans="2:16" ht="10.5" customHeight="1" x14ac:dyDescent="0.25">
      <c r="B735" s="470" t="s">
        <v>1765</v>
      </c>
      <c r="C735" s="470"/>
      <c r="D735" s="487" t="s">
        <v>1560</v>
      </c>
      <c r="E735" s="487"/>
      <c r="F735" s="487"/>
      <c r="G735" s="487"/>
      <c r="H735" s="108" t="s">
        <v>226</v>
      </c>
      <c r="I735" s="472">
        <v>129.6</v>
      </c>
      <c r="J735" s="472"/>
      <c r="K735" s="473">
        <v>0</v>
      </c>
      <c r="L735" s="473"/>
      <c r="M735" s="473"/>
      <c r="N735" s="473"/>
      <c r="O735" s="472">
        <v>0</v>
      </c>
      <c r="P735" s="472"/>
    </row>
    <row r="736" spans="2:16" ht="8.25" customHeight="1" x14ac:dyDescent="0.25">
      <c r="D736" s="487"/>
      <c r="E736" s="487"/>
      <c r="F736" s="487"/>
      <c r="G736" s="487"/>
      <c r="K736" s="431"/>
      <c r="L736" s="431"/>
      <c r="M736" s="431"/>
      <c r="N736" s="431"/>
    </row>
    <row r="737" spans="2:16" ht="3" customHeight="1" x14ac:dyDescent="0.25">
      <c r="K737" s="431"/>
      <c r="L737" s="431"/>
      <c r="M737" s="431"/>
      <c r="N737" s="431"/>
    </row>
    <row r="738" spans="2:16" ht="10.5" customHeight="1" x14ac:dyDescent="0.25">
      <c r="B738" s="470" t="s">
        <v>1766</v>
      </c>
      <c r="C738" s="470"/>
      <c r="D738" s="471" t="s">
        <v>1562</v>
      </c>
      <c r="E738" s="471"/>
      <c r="F738" s="471"/>
      <c r="G738" s="471"/>
      <c r="H738" s="108" t="s">
        <v>226</v>
      </c>
      <c r="I738" s="472">
        <v>129.6</v>
      </c>
      <c r="J738" s="472"/>
      <c r="K738" s="473">
        <v>0</v>
      </c>
      <c r="L738" s="473"/>
      <c r="M738" s="473"/>
      <c r="N738" s="473"/>
      <c r="O738" s="472">
        <v>0</v>
      </c>
      <c r="P738" s="472"/>
    </row>
    <row r="739" spans="2:16" ht="3" customHeight="1" x14ac:dyDescent="0.25">
      <c r="K739" s="431"/>
      <c r="L739" s="431"/>
      <c r="M739" s="431"/>
      <c r="N739" s="431"/>
    </row>
    <row r="740" spans="2:16" ht="10.5" customHeight="1" x14ac:dyDescent="0.25">
      <c r="B740" s="470" t="s">
        <v>1767</v>
      </c>
      <c r="C740" s="470"/>
      <c r="D740" s="471" t="s">
        <v>1521</v>
      </c>
      <c r="E740" s="471"/>
      <c r="F740" s="471"/>
      <c r="G740" s="471"/>
      <c r="H740" s="108" t="s">
        <v>226</v>
      </c>
      <c r="I740" s="472">
        <v>129.6</v>
      </c>
      <c r="J740" s="472"/>
      <c r="K740" s="473">
        <v>0</v>
      </c>
      <c r="L740" s="473"/>
      <c r="M740" s="473"/>
      <c r="N740" s="473"/>
      <c r="O740" s="472">
        <v>0</v>
      </c>
      <c r="P740" s="472"/>
    </row>
    <row r="741" spans="2:16" ht="3" customHeight="1" x14ac:dyDescent="0.25">
      <c r="K741" s="431"/>
      <c r="L741" s="431"/>
      <c r="M741" s="431"/>
      <c r="N741" s="431"/>
    </row>
    <row r="742" spans="2:16" ht="10.5" customHeight="1" x14ac:dyDescent="0.25">
      <c r="B742" s="470" t="s">
        <v>1768</v>
      </c>
      <c r="C742" s="470"/>
      <c r="D742" s="471" t="s">
        <v>1565</v>
      </c>
      <c r="E742" s="471"/>
      <c r="F742" s="471"/>
      <c r="G742" s="471"/>
      <c r="H742" s="108" t="s">
        <v>55</v>
      </c>
      <c r="I742" s="472">
        <v>1</v>
      </c>
      <c r="J742" s="472"/>
      <c r="K742" s="473">
        <v>0</v>
      </c>
      <c r="L742" s="473"/>
      <c r="M742" s="473"/>
      <c r="N742" s="473"/>
      <c r="O742" s="472">
        <v>0</v>
      </c>
      <c r="P742" s="472"/>
    </row>
    <row r="743" spans="2:16" ht="3" customHeight="1" x14ac:dyDescent="0.25">
      <c r="K743" s="431"/>
      <c r="L743" s="431"/>
      <c r="M743" s="431"/>
      <c r="N743" s="431"/>
    </row>
    <row r="744" spans="2:16" ht="10.5" customHeight="1" x14ac:dyDescent="0.25">
      <c r="B744" s="484" t="s">
        <v>1769</v>
      </c>
      <c r="C744" s="484"/>
      <c r="D744" s="485" t="s">
        <v>1462</v>
      </c>
      <c r="E744" s="485"/>
      <c r="F744" s="485"/>
      <c r="G744" s="485"/>
      <c r="K744" s="431"/>
      <c r="L744" s="431"/>
      <c r="M744" s="431"/>
      <c r="N744" s="431"/>
      <c r="O744" s="486">
        <v>0</v>
      </c>
      <c r="P744" s="486"/>
    </row>
    <row r="745" spans="2:16" ht="3" customHeight="1" x14ac:dyDescent="0.25">
      <c r="K745" s="431"/>
      <c r="L745" s="431"/>
      <c r="M745" s="431"/>
      <c r="N745" s="431"/>
    </row>
    <row r="746" spans="2:16" ht="10.5" customHeight="1" x14ac:dyDescent="0.25">
      <c r="B746" s="470" t="s">
        <v>1770</v>
      </c>
      <c r="C746" s="470"/>
      <c r="D746" s="471" t="s">
        <v>1568</v>
      </c>
      <c r="E746" s="471"/>
      <c r="F746" s="471"/>
      <c r="G746" s="471"/>
      <c r="H746" s="108" t="s">
        <v>211</v>
      </c>
      <c r="I746" s="472">
        <v>43.2</v>
      </c>
      <c r="J746" s="472"/>
      <c r="K746" s="473">
        <v>0</v>
      </c>
      <c r="L746" s="473"/>
      <c r="M746" s="473"/>
      <c r="N746" s="473"/>
      <c r="O746" s="472">
        <v>0</v>
      </c>
      <c r="P746" s="472"/>
    </row>
    <row r="747" spans="2:16" ht="2.25" customHeight="1" x14ac:dyDescent="0.25">
      <c r="K747" s="431"/>
      <c r="L747" s="431"/>
      <c r="M747" s="431"/>
      <c r="N747" s="431"/>
    </row>
    <row r="748" spans="2:16" ht="10.5" customHeight="1" x14ac:dyDescent="0.25">
      <c r="B748" s="470" t="s">
        <v>1771</v>
      </c>
      <c r="C748" s="470"/>
      <c r="D748" s="487" t="s">
        <v>1570</v>
      </c>
      <c r="E748" s="487"/>
      <c r="F748" s="487"/>
      <c r="G748" s="487"/>
      <c r="H748" s="108" t="s">
        <v>211</v>
      </c>
      <c r="I748" s="472">
        <v>16.7</v>
      </c>
      <c r="J748" s="472"/>
      <c r="K748" s="473">
        <v>0</v>
      </c>
      <c r="L748" s="473"/>
      <c r="M748" s="473"/>
      <c r="N748" s="473"/>
      <c r="O748" s="472">
        <v>0</v>
      </c>
      <c r="P748" s="472"/>
    </row>
    <row r="749" spans="2:16" ht="8.25" customHeight="1" x14ac:dyDescent="0.25">
      <c r="D749" s="487"/>
      <c r="E749" s="487"/>
      <c r="F749" s="487"/>
      <c r="G749" s="487"/>
      <c r="K749" s="431"/>
      <c r="L749" s="431"/>
      <c r="M749" s="431"/>
      <c r="N749" s="431"/>
    </row>
    <row r="750" spans="2:16" ht="3" customHeight="1" x14ac:dyDescent="0.25">
      <c r="K750" s="431"/>
      <c r="L750" s="431"/>
      <c r="M750" s="431"/>
      <c r="N750" s="431"/>
    </row>
    <row r="751" spans="2:16" ht="10.5" customHeight="1" x14ac:dyDescent="0.25">
      <c r="B751" s="467" t="s">
        <v>1772</v>
      </c>
      <c r="C751" s="467"/>
      <c r="D751" s="468" t="s">
        <v>1572</v>
      </c>
      <c r="E751" s="468"/>
      <c r="F751" s="468"/>
      <c r="G751" s="468"/>
      <c r="K751" s="431"/>
      <c r="L751" s="431"/>
      <c r="M751" s="431"/>
      <c r="N751" s="431"/>
      <c r="O751" s="469">
        <v>0</v>
      </c>
      <c r="P751" s="469"/>
    </row>
    <row r="752" spans="2:16" ht="3" customHeight="1" x14ac:dyDescent="0.25">
      <c r="K752" s="431"/>
      <c r="L752" s="431"/>
      <c r="M752" s="431"/>
      <c r="N752" s="431"/>
    </row>
    <row r="753" spans="2:16" ht="10.5" customHeight="1" x14ac:dyDescent="0.25">
      <c r="B753" s="484" t="s">
        <v>1773</v>
      </c>
      <c r="C753" s="484"/>
      <c r="D753" s="485" t="s">
        <v>1574</v>
      </c>
      <c r="E753" s="485"/>
      <c r="F753" s="485"/>
      <c r="G753" s="485"/>
      <c r="K753" s="431"/>
      <c r="L753" s="431"/>
      <c r="M753" s="431"/>
      <c r="N753" s="431"/>
      <c r="O753" s="486">
        <v>0</v>
      </c>
      <c r="P753" s="486"/>
    </row>
    <row r="754" spans="2:16" ht="3" customHeight="1" x14ac:dyDescent="0.25">
      <c r="K754" s="431"/>
      <c r="L754" s="431"/>
      <c r="M754" s="431"/>
      <c r="N754" s="431"/>
    </row>
    <row r="755" spans="2:16" ht="10.5" customHeight="1" x14ac:dyDescent="0.25">
      <c r="B755" s="470" t="s">
        <v>1774</v>
      </c>
      <c r="C755" s="470"/>
      <c r="D755" s="471" t="s">
        <v>1576</v>
      </c>
      <c r="E755" s="471"/>
      <c r="F755" s="471"/>
      <c r="G755" s="471"/>
      <c r="H755" s="108" t="s">
        <v>280</v>
      </c>
      <c r="I755" s="472">
        <v>6.44</v>
      </c>
      <c r="J755" s="472"/>
      <c r="K755" s="473">
        <v>0</v>
      </c>
      <c r="L755" s="473"/>
      <c r="M755" s="473"/>
      <c r="N755" s="473"/>
      <c r="O755" s="472">
        <v>0</v>
      </c>
      <c r="P755" s="472"/>
    </row>
    <row r="756" spans="2:16" ht="3" customHeight="1" x14ac:dyDescent="0.25">
      <c r="K756" s="431"/>
      <c r="L756" s="431"/>
      <c r="M756" s="431"/>
      <c r="N756" s="431"/>
    </row>
    <row r="757" spans="2:16" ht="10.5" customHeight="1" x14ac:dyDescent="0.25">
      <c r="B757" s="470" t="s">
        <v>1775</v>
      </c>
      <c r="C757" s="470"/>
      <c r="D757" s="471" t="s">
        <v>1336</v>
      </c>
      <c r="E757" s="471"/>
      <c r="F757" s="471"/>
      <c r="G757" s="471"/>
      <c r="H757" s="108" t="s">
        <v>280</v>
      </c>
      <c r="I757" s="472">
        <v>6.44</v>
      </c>
      <c r="J757" s="472"/>
      <c r="K757" s="473">
        <v>0</v>
      </c>
      <c r="L757" s="473"/>
      <c r="M757" s="473"/>
      <c r="N757" s="473"/>
      <c r="O757" s="472">
        <v>0</v>
      </c>
      <c r="P757" s="472"/>
    </row>
    <row r="758" spans="2:16" ht="3" customHeight="1" x14ac:dyDescent="0.25">
      <c r="K758" s="431"/>
      <c r="L758" s="431"/>
      <c r="M758" s="431"/>
      <c r="N758" s="431"/>
    </row>
    <row r="759" spans="2:16" ht="10.5" customHeight="1" x14ac:dyDescent="0.25">
      <c r="B759" s="470" t="s">
        <v>1776</v>
      </c>
      <c r="C759" s="470"/>
      <c r="D759" s="487" t="s">
        <v>279</v>
      </c>
      <c r="E759" s="487"/>
      <c r="F759" s="487"/>
      <c r="G759" s="487"/>
      <c r="H759" s="108" t="s">
        <v>280</v>
      </c>
      <c r="I759" s="472">
        <v>6.44</v>
      </c>
      <c r="J759" s="472"/>
      <c r="K759" s="473">
        <v>0</v>
      </c>
      <c r="L759" s="473"/>
      <c r="M759" s="473"/>
      <c r="N759" s="473"/>
      <c r="O759" s="472">
        <v>0</v>
      </c>
      <c r="P759" s="472"/>
    </row>
    <row r="760" spans="2:16" ht="8.25" customHeight="1" x14ac:dyDescent="0.25">
      <c r="D760" s="487"/>
      <c r="E760" s="487"/>
      <c r="F760" s="487"/>
      <c r="G760" s="487"/>
      <c r="K760" s="431"/>
      <c r="L760" s="431"/>
      <c r="M760" s="431"/>
      <c r="N760" s="431"/>
    </row>
    <row r="761" spans="2:16" ht="3" customHeight="1" x14ac:dyDescent="0.25">
      <c r="K761" s="431"/>
      <c r="L761" s="431"/>
      <c r="M761" s="431"/>
      <c r="N761" s="431"/>
    </row>
    <row r="762" spans="2:16" ht="10.5" customHeight="1" x14ac:dyDescent="0.25">
      <c r="B762" s="470" t="s">
        <v>1777</v>
      </c>
      <c r="C762" s="470"/>
      <c r="D762" s="487" t="s">
        <v>1519</v>
      </c>
      <c r="E762" s="487"/>
      <c r="F762" s="487"/>
      <c r="G762" s="487"/>
      <c r="H762" s="108" t="s">
        <v>226</v>
      </c>
      <c r="I762" s="472">
        <v>128.82</v>
      </c>
      <c r="J762" s="472"/>
      <c r="K762" s="473">
        <v>0</v>
      </c>
      <c r="L762" s="473"/>
      <c r="M762" s="473"/>
      <c r="N762" s="473"/>
      <c r="O762" s="472">
        <v>0</v>
      </c>
      <c r="P762" s="472"/>
    </row>
    <row r="763" spans="2:16" ht="8.25" customHeight="1" x14ac:dyDescent="0.25">
      <c r="D763" s="487"/>
      <c r="E763" s="487"/>
      <c r="F763" s="487"/>
      <c r="G763" s="487"/>
      <c r="K763" s="431"/>
      <c r="L763" s="431"/>
      <c r="M763" s="431"/>
      <c r="N763" s="431"/>
    </row>
    <row r="764" spans="2:16" ht="3" customHeight="1" x14ac:dyDescent="0.25">
      <c r="K764" s="431"/>
      <c r="L764" s="431"/>
      <c r="M764" s="431"/>
      <c r="N764" s="431"/>
    </row>
    <row r="765" spans="2:16" ht="10.5" customHeight="1" x14ac:dyDescent="0.25">
      <c r="B765" s="470" t="s">
        <v>1778</v>
      </c>
      <c r="C765" s="470"/>
      <c r="D765" s="471" t="s">
        <v>1537</v>
      </c>
      <c r="E765" s="471"/>
      <c r="F765" s="471"/>
      <c r="G765" s="471"/>
      <c r="H765" s="108" t="s">
        <v>226</v>
      </c>
      <c r="I765" s="472">
        <v>128.82</v>
      </c>
      <c r="J765" s="472"/>
      <c r="K765" s="473">
        <v>0</v>
      </c>
      <c r="L765" s="473"/>
      <c r="M765" s="473"/>
      <c r="N765" s="473"/>
      <c r="O765" s="472">
        <v>0</v>
      </c>
      <c r="P765" s="472"/>
    </row>
    <row r="766" spans="2:16" ht="3" customHeight="1" x14ac:dyDescent="0.25">
      <c r="K766" s="431"/>
      <c r="L766" s="431"/>
      <c r="M766" s="431"/>
      <c r="N766" s="431"/>
    </row>
    <row r="767" spans="2:16" ht="10.5" customHeight="1" x14ac:dyDescent="0.25">
      <c r="B767" s="470" t="s">
        <v>1779</v>
      </c>
      <c r="C767" s="470"/>
      <c r="D767" s="471" t="s">
        <v>1541</v>
      </c>
      <c r="E767" s="471"/>
      <c r="F767" s="471"/>
      <c r="G767" s="471"/>
      <c r="H767" s="108" t="s">
        <v>280</v>
      </c>
      <c r="I767" s="472">
        <v>48.57</v>
      </c>
      <c r="J767" s="472"/>
      <c r="K767" s="473">
        <v>0</v>
      </c>
      <c r="L767" s="473"/>
      <c r="M767" s="473"/>
      <c r="N767" s="473"/>
      <c r="O767" s="472">
        <v>0</v>
      </c>
      <c r="P767" s="472"/>
    </row>
    <row r="768" spans="2:16" ht="3" customHeight="1" x14ac:dyDescent="0.25">
      <c r="K768" s="431"/>
      <c r="L768" s="431"/>
      <c r="M768" s="431"/>
      <c r="N768" s="431"/>
    </row>
    <row r="769" spans="2:16" ht="10.5" customHeight="1" x14ac:dyDescent="0.25">
      <c r="B769" s="470" t="s">
        <v>1780</v>
      </c>
      <c r="C769" s="470"/>
      <c r="D769" s="471" t="s">
        <v>1583</v>
      </c>
      <c r="E769" s="471"/>
      <c r="F769" s="471"/>
      <c r="G769" s="471"/>
      <c r="H769" s="108" t="s">
        <v>226</v>
      </c>
      <c r="I769" s="472">
        <v>4.54</v>
      </c>
      <c r="J769" s="472"/>
      <c r="K769" s="473">
        <v>0</v>
      </c>
      <c r="L769" s="473"/>
      <c r="M769" s="473"/>
      <c r="N769" s="473"/>
      <c r="O769" s="472">
        <v>0</v>
      </c>
      <c r="P769" s="472"/>
    </row>
    <row r="770" spans="2:16" ht="3" customHeight="1" x14ac:dyDescent="0.25">
      <c r="K770" s="431"/>
      <c r="L770" s="431"/>
      <c r="M770" s="431"/>
      <c r="N770" s="431"/>
    </row>
    <row r="771" spans="2:16" ht="10.5" customHeight="1" x14ac:dyDescent="0.25">
      <c r="B771" s="470" t="s">
        <v>1781</v>
      </c>
      <c r="C771" s="470"/>
      <c r="D771" s="471" t="s">
        <v>1553</v>
      </c>
      <c r="E771" s="471"/>
      <c r="F771" s="471"/>
      <c r="G771" s="471"/>
      <c r="H771" s="108" t="s">
        <v>1367</v>
      </c>
      <c r="I771" s="472">
        <v>878.7</v>
      </c>
      <c r="J771" s="472"/>
      <c r="K771" s="473">
        <v>0</v>
      </c>
      <c r="L771" s="473"/>
      <c r="M771" s="473"/>
      <c r="N771" s="473"/>
      <c r="O771" s="472">
        <v>0</v>
      </c>
      <c r="P771" s="472"/>
    </row>
    <row r="772" spans="2:16" ht="3" customHeight="1" x14ac:dyDescent="0.25">
      <c r="K772" s="431"/>
      <c r="L772" s="431"/>
      <c r="M772" s="431"/>
      <c r="N772" s="431"/>
    </row>
    <row r="773" spans="2:16" ht="10.5" customHeight="1" x14ac:dyDescent="0.25">
      <c r="B773" s="470" t="s">
        <v>1782</v>
      </c>
      <c r="C773" s="470"/>
      <c r="D773" s="471" t="s">
        <v>1446</v>
      </c>
      <c r="E773" s="471"/>
      <c r="F773" s="471"/>
      <c r="G773" s="471"/>
      <c r="H773" s="108" t="s">
        <v>226</v>
      </c>
      <c r="I773" s="472">
        <v>128.82</v>
      </c>
      <c r="J773" s="472"/>
      <c r="K773" s="473">
        <v>0</v>
      </c>
      <c r="L773" s="473"/>
      <c r="M773" s="473"/>
      <c r="N773" s="473"/>
      <c r="O773" s="472">
        <v>0</v>
      </c>
      <c r="P773" s="472"/>
    </row>
    <row r="774" spans="2:16" ht="3" customHeight="1" x14ac:dyDescent="0.25">
      <c r="K774" s="431"/>
      <c r="L774" s="431"/>
      <c r="M774" s="431"/>
      <c r="N774" s="431"/>
    </row>
    <row r="775" spans="2:16" ht="10.5" customHeight="1" x14ac:dyDescent="0.25">
      <c r="B775" s="484" t="s">
        <v>1783</v>
      </c>
      <c r="C775" s="484"/>
      <c r="D775" s="485" t="s">
        <v>1587</v>
      </c>
      <c r="E775" s="485"/>
      <c r="F775" s="485"/>
      <c r="G775" s="485"/>
      <c r="K775" s="431"/>
      <c r="L775" s="431"/>
      <c r="M775" s="431"/>
      <c r="N775" s="431"/>
      <c r="O775" s="486">
        <v>0</v>
      </c>
      <c r="P775" s="486"/>
    </row>
    <row r="776" spans="2:16" ht="3" customHeight="1" x14ac:dyDescent="0.25">
      <c r="K776" s="431"/>
      <c r="L776" s="431"/>
      <c r="M776" s="431"/>
      <c r="N776" s="431"/>
    </row>
    <row r="777" spans="2:16" ht="10.5" customHeight="1" x14ac:dyDescent="0.25">
      <c r="B777" s="470" t="s">
        <v>1784</v>
      </c>
      <c r="C777" s="470"/>
      <c r="D777" s="487" t="s">
        <v>1519</v>
      </c>
      <c r="E777" s="487"/>
      <c r="F777" s="487"/>
      <c r="G777" s="487"/>
      <c r="H777" s="108" t="s">
        <v>226</v>
      </c>
      <c r="I777" s="472">
        <v>2.0100000000000002</v>
      </c>
      <c r="J777" s="472"/>
      <c r="K777" s="473">
        <v>0</v>
      </c>
      <c r="L777" s="473"/>
      <c r="M777" s="473"/>
      <c r="N777" s="473"/>
      <c r="O777" s="472">
        <v>0</v>
      </c>
      <c r="P777" s="472"/>
    </row>
    <row r="778" spans="2:16" ht="8.25" customHeight="1" x14ac:dyDescent="0.25">
      <c r="D778" s="487"/>
      <c r="E778" s="487"/>
      <c r="F778" s="487"/>
      <c r="G778" s="487"/>
      <c r="K778" s="431"/>
      <c r="L778" s="431"/>
      <c r="M778" s="431"/>
      <c r="N778" s="431"/>
    </row>
    <row r="779" spans="2:16" ht="3" customHeight="1" x14ac:dyDescent="0.25">
      <c r="K779" s="431"/>
      <c r="L779" s="431"/>
      <c r="M779" s="431"/>
      <c r="N779" s="431"/>
    </row>
    <row r="780" spans="2:16" ht="10.5" customHeight="1" x14ac:dyDescent="0.25">
      <c r="B780" s="470" t="s">
        <v>1785</v>
      </c>
      <c r="C780" s="470"/>
      <c r="D780" s="471" t="s">
        <v>1590</v>
      </c>
      <c r="E780" s="471"/>
      <c r="F780" s="471"/>
      <c r="G780" s="471"/>
      <c r="H780" s="108" t="s">
        <v>280</v>
      </c>
      <c r="I780" s="472">
        <v>0.05</v>
      </c>
      <c r="J780" s="472"/>
      <c r="K780" s="473">
        <v>0</v>
      </c>
      <c r="L780" s="473"/>
      <c r="M780" s="473"/>
      <c r="N780" s="473"/>
      <c r="O780" s="472">
        <v>0</v>
      </c>
      <c r="P780" s="472"/>
    </row>
    <row r="781" spans="2:16" ht="3" customHeight="1" x14ac:dyDescent="0.25">
      <c r="K781" s="431"/>
      <c r="L781" s="431"/>
      <c r="M781" s="431"/>
      <c r="N781" s="431"/>
    </row>
    <row r="782" spans="2:16" ht="10.5" customHeight="1" x14ac:dyDescent="0.25">
      <c r="B782" s="484" t="s">
        <v>1786</v>
      </c>
      <c r="C782" s="484"/>
      <c r="D782" s="485" t="s">
        <v>1592</v>
      </c>
      <c r="E782" s="485"/>
      <c r="F782" s="485"/>
      <c r="G782" s="485"/>
      <c r="K782" s="431"/>
      <c r="L782" s="431"/>
      <c r="M782" s="431"/>
      <c r="N782" s="431"/>
      <c r="O782" s="486">
        <v>0</v>
      </c>
      <c r="P782" s="486"/>
    </row>
    <row r="783" spans="2:16" ht="3" customHeight="1" x14ac:dyDescent="0.25">
      <c r="K783" s="431"/>
      <c r="L783" s="431"/>
      <c r="M783" s="431"/>
      <c r="N783" s="431"/>
    </row>
    <row r="784" spans="2:16" ht="10.5" customHeight="1" x14ac:dyDescent="0.25">
      <c r="B784" s="470" t="s">
        <v>1787</v>
      </c>
      <c r="C784" s="470"/>
      <c r="D784" s="471" t="s">
        <v>1512</v>
      </c>
      <c r="E784" s="471"/>
      <c r="F784" s="471"/>
      <c r="G784" s="471"/>
      <c r="H784" s="108" t="s">
        <v>211</v>
      </c>
      <c r="I784" s="472">
        <v>48.57</v>
      </c>
      <c r="J784" s="472"/>
      <c r="K784" s="473">
        <v>0</v>
      </c>
      <c r="L784" s="473"/>
      <c r="M784" s="473"/>
      <c r="N784" s="473"/>
      <c r="O784" s="472">
        <v>0</v>
      </c>
      <c r="P784" s="472"/>
    </row>
    <row r="785" spans="2:16" ht="3" customHeight="1" x14ac:dyDescent="0.25">
      <c r="K785" s="431"/>
      <c r="L785" s="431"/>
      <c r="M785" s="431"/>
      <c r="N785" s="431"/>
    </row>
    <row r="786" spans="2:16" ht="10.5" customHeight="1" x14ac:dyDescent="0.25">
      <c r="B786" s="470" t="s">
        <v>1788</v>
      </c>
      <c r="C786" s="470"/>
      <c r="D786" s="487" t="s">
        <v>1523</v>
      </c>
      <c r="E786" s="487"/>
      <c r="F786" s="487"/>
      <c r="G786" s="487"/>
      <c r="H786" s="108" t="s">
        <v>226</v>
      </c>
      <c r="I786" s="472">
        <v>128.82</v>
      </c>
      <c r="J786" s="472"/>
      <c r="K786" s="473">
        <v>0</v>
      </c>
      <c r="L786" s="473"/>
      <c r="M786" s="473"/>
      <c r="N786" s="473"/>
      <c r="O786" s="472">
        <v>0</v>
      </c>
      <c r="P786" s="472"/>
    </row>
    <row r="787" spans="2:16" ht="8.25" customHeight="1" x14ac:dyDescent="0.25">
      <c r="D787" s="487"/>
      <c r="E787" s="487"/>
      <c r="F787" s="487"/>
      <c r="G787" s="487"/>
      <c r="K787" s="431"/>
      <c r="L787" s="431"/>
      <c r="M787" s="431"/>
      <c r="N787" s="431"/>
    </row>
    <row r="788" spans="2:16" ht="3" customHeight="1" x14ac:dyDescent="0.25">
      <c r="K788" s="431"/>
      <c r="L788" s="431"/>
      <c r="M788" s="431"/>
      <c r="N788" s="431"/>
    </row>
    <row r="789" spans="2:16" ht="10.5" customHeight="1" x14ac:dyDescent="0.25">
      <c r="B789" s="484" t="s">
        <v>1789</v>
      </c>
      <c r="C789" s="484"/>
      <c r="D789" s="485" t="s">
        <v>1596</v>
      </c>
      <c r="E789" s="485"/>
      <c r="F789" s="485"/>
      <c r="G789" s="485"/>
      <c r="K789" s="431"/>
      <c r="L789" s="431"/>
      <c r="M789" s="431"/>
      <c r="N789" s="431"/>
      <c r="O789" s="486">
        <v>0</v>
      </c>
      <c r="P789" s="486"/>
    </row>
    <row r="790" spans="2:16" ht="3" customHeight="1" x14ac:dyDescent="0.25">
      <c r="K790" s="431"/>
      <c r="L790" s="431"/>
      <c r="M790" s="431"/>
      <c r="N790" s="431"/>
    </row>
    <row r="791" spans="2:16" ht="10.5" customHeight="1" x14ac:dyDescent="0.25">
      <c r="B791" s="470" t="s">
        <v>1790</v>
      </c>
      <c r="C791" s="470"/>
      <c r="D791" s="471" t="s">
        <v>1598</v>
      </c>
      <c r="E791" s="471"/>
      <c r="F791" s="471"/>
      <c r="G791" s="471"/>
      <c r="H791" s="108" t="s">
        <v>226</v>
      </c>
      <c r="I791" s="472">
        <v>2.88</v>
      </c>
      <c r="J791" s="472"/>
      <c r="K791" s="473">
        <v>0</v>
      </c>
      <c r="L791" s="473"/>
      <c r="M791" s="473"/>
      <c r="N791" s="473"/>
      <c r="O791" s="472">
        <v>0</v>
      </c>
      <c r="P791" s="472"/>
    </row>
    <row r="792" spans="2:16" ht="3" customHeight="1" x14ac:dyDescent="0.25">
      <c r="K792" s="431"/>
      <c r="L792" s="431"/>
      <c r="M792" s="431"/>
      <c r="N792" s="431"/>
    </row>
    <row r="793" spans="2:16" ht="10.5" customHeight="1" x14ac:dyDescent="0.25">
      <c r="B793" s="470" t="s">
        <v>1791</v>
      </c>
      <c r="C793" s="470"/>
      <c r="D793" s="471" t="s">
        <v>1600</v>
      </c>
      <c r="E793" s="471"/>
      <c r="F793" s="471"/>
      <c r="G793" s="471"/>
      <c r="H793" s="108" t="s">
        <v>280</v>
      </c>
      <c r="I793" s="472">
        <v>0.42</v>
      </c>
      <c r="J793" s="472"/>
      <c r="K793" s="473">
        <v>0</v>
      </c>
      <c r="L793" s="473"/>
      <c r="M793" s="473"/>
      <c r="N793" s="473"/>
      <c r="O793" s="472">
        <v>0</v>
      </c>
      <c r="P793" s="472"/>
    </row>
    <row r="794" spans="2:16" ht="3" customHeight="1" x14ac:dyDescent="0.25">
      <c r="K794" s="431"/>
      <c r="L794" s="431"/>
      <c r="M794" s="431"/>
      <c r="N794" s="431"/>
    </row>
    <row r="795" spans="2:16" ht="10.5" customHeight="1" x14ac:dyDescent="0.25">
      <c r="B795" s="470" t="s">
        <v>1792</v>
      </c>
      <c r="C795" s="470"/>
      <c r="D795" s="471" t="s">
        <v>1602</v>
      </c>
      <c r="E795" s="471"/>
      <c r="F795" s="471"/>
      <c r="G795" s="471"/>
      <c r="H795" s="108" t="s">
        <v>226</v>
      </c>
      <c r="I795" s="472">
        <v>8.36</v>
      </c>
      <c r="J795" s="472"/>
      <c r="K795" s="473">
        <v>0</v>
      </c>
      <c r="L795" s="473"/>
      <c r="M795" s="473"/>
      <c r="N795" s="473"/>
      <c r="O795" s="472">
        <v>0</v>
      </c>
      <c r="P795" s="472"/>
    </row>
    <row r="796" spans="2:16" ht="3" customHeight="1" x14ac:dyDescent="0.25">
      <c r="K796" s="431"/>
      <c r="L796" s="431"/>
      <c r="M796" s="431"/>
      <c r="N796" s="431"/>
    </row>
    <row r="797" spans="2:16" ht="10.5" customHeight="1" x14ac:dyDescent="0.25">
      <c r="B797" s="470" t="s">
        <v>1793</v>
      </c>
      <c r="C797" s="470"/>
      <c r="D797" s="471" t="s">
        <v>1604</v>
      </c>
      <c r="E797" s="471"/>
      <c r="F797" s="471"/>
      <c r="G797" s="471"/>
      <c r="H797" s="108" t="s">
        <v>1367</v>
      </c>
      <c r="I797" s="472">
        <v>59.14</v>
      </c>
      <c r="J797" s="472"/>
      <c r="K797" s="473">
        <v>0</v>
      </c>
      <c r="L797" s="473"/>
      <c r="M797" s="473"/>
      <c r="N797" s="473"/>
      <c r="O797" s="472">
        <v>0</v>
      </c>
      <c r="P797" s="472"/>
    </row>
    <row r="798" spans="2:16" ht="3" customHeight="1" x14ac:dyDescent="0.25">
      <c r="K798" s="431"/>
      <c r="L798" s="431"/>
      <c r="M798" s="431"/>
      <c r="N798" s="431"/>
    </row>
    <row r="799" spans="2:16" ht="10.5" customHeight="1" x14ac:dyDescent="0.25">
      <c r="B799" s="484" t="s">
        <v>1794</v>
      </c>
      <c r="C799" s="484"/>
      <c r="D799" s="485" t="s">
        <v>1462</v>
      </c>
      <c r="E799" s="485"/>
      <c r="F799" s="485"/>
      <c r="G799" s="485"/>
      <c r="K799" s="431"/>
      <c r="L799" s="431"/>
      <c r="M799" s="431"/>
      <c r="N799" s="431"/>
      <c r="O799" s="486">
        <v>0</v>
      </c>
      <c r="P799" s="486"/>
    </row>
    <row r="800" spans="2:16" ht="3" customHeight="1" x14ac:dyDescent="0.25">
      <c r="K800" s="431"/>
      <c r="L800" s="431"/>
      <c r="M800" s="431"/>
      <c r="N800" s="431"/>
    </row>
    <row r="801" spans="2:16" ht="10.5" customHeight="1" x14ac:dyDescent="0.25">
      <c r="B801" s="470" t="s">
        <v>1795</v>
      </c>
      <c r="C801" s="470"/>
      <c r="D801" s="487" t="s">
        <v>1796</v>
      </c>
      <c r="E801" s="487"/>
      <c r="F801" s="487"/>
      <c r="G801" s="487"/>
      <c r="H801" s="108" t="s">
        <v>211</v>
      </c>
      <c r="I801" s="472">
        <v>41.300000000000004</v>
      </c>
      <c r="J801" s="472"/>
      <c r="K801" s="473">
        <v>0</v>
      </c>
      <c r="L801" s="473"/>
      <c r="M801" s="473"/>
      <c r="N801" s="473"/>
      <c r="O801" s="472">
        <v>0</v>
      </c>
      <c r="P801" s="472"/>
    </row>
    <row r="802" spans="2:16" ht="8.25" customHeight="1" x14ac:dyDescent="0.25">
      <c r="D802" s="487"/>
      <c r="E802" s="487"/>
      <c r="F802" s="487"/>
      <c r="G802" s="487"/>
      <c r="K802" s="431"/>
      <c r="L802" s="431"/>
      <c r="M802" s="431"/>
      <c r="N802" s="431"/>
    </row>
    <row r="803" spans="2:16" ht="3" customHeight="1" x14ac:dyDescent="0.25">
      <c r="K803" s="431"/>
      <c r="L803" s="431"/>
      <c r="M803" s="431"/>
      <c r="N803" s="431"/>
    </row>
    <row r="804" spans="2:16" ht="10.5" customHeight="1" x14ac:dyDescent="0.25">
      <c r="B804" s="488" t="s">
        <v>1797</v>
      </c>
      <c r="C804" s="488"/>
      <c r="D804" s="489" t="s">
        <v>1609</v>
      </c>
      <c r="E804" s="489"/>
      <c r="F804" s="489"/>
      <c r="G804" s="489"/>
      <c r="K804" s="431"/>
      <c r="L804" s="431"/>
      <c r="M804" s="431"/>
      <c r="N804" s="431"/>
      <c r="O804" s="490">
        <v>5468.37</v>
      </c>
      <c r="P804" s="490"/>
    </row>
    <row r="805" spans="2:16" ht="3" customHeight="1" x14ac:dyDescent="0.25">
      <c r="K805" s="431"/>
      <c r="L805" s="431"/>
      <c r="M805" s="431"/>
      <c r="N805" s="431"/>
    </row>
    <row r="806" spans="2:16" ht="10.5" customHeight="1" x14ac:dyDescent="0.25">
      <c r="B806" s="470" t="s">
        <v>1798</v>
      </c>
      <c r="C806" s="470"/>
      <c r="D806" s="471" t="s">
        <v>1611</v>
      </c>
      <c r="E806" s="471"/>
      <c r="F806" s="471"/>
      <c r="G806" s="471"/>
      <c r="H806" s="108" t="s">
        <v>280</v>
      </c>
      <c r="I806" s="472">
        <v>1000</v>
      </c>
      <c r="J806" s="472"/>
      <c r="K806" s="473">
        <v>0</v>
      </c>
      <c r="L806" s="473"/>
      <c r="M806" s="473"/>
      <c r="N806" s="473"/>
      <c r="O806" s="472">
        <v>0</v>
      </c>
      <c r="P806" s="472"/>
    </row>
    <row r="807" spans="2:16" ht="3" customHeight="1" x14ac:dyDescent="0.25">
      <c r="K807" s="431"/>
      <c r="L807" s="431"/>
      <c r="M807" s="431"/>
      <c r="N807" s="431"/>
    </row>
    <row r="808" spans="2:16" ht="10.5" customHeight="1" x14ac:dyDescent="0.25">
      <c r="B808" s="470" t="s">
        <v>1799</v>
      </c>
      <c r="C808" s="470"/>
      <c r="D808" s="471" t="s">
        <v>1613</v>
      </c>
      <c r="E808" s="471"/>
      <c r="F808" s="471"/>
      <c r="G808" s="471"/>
      <c r="H808" s="108" t="s">
        <v>280</v>
      </c>
      <c r="I808" s="472">
        <v>1000</v>
      </c>
      <c r="J808" s="472"/>
      <c r="K808" s="473">
        <v>0</v>
      </c>
      <c r="L808" s="473"/>
      <c r="M808" s="473"/>
      <c r="N808" s="473"/>
      <c r="O808" s="472">
        <v>0</v>
      </c>
      <c r="P808" s="472"/>
    </row>
    <row r="809" spans="2:16" ht="3" customHeight="1" x14ac:dyDescent="0.25">
      <c r="K809" s="431"/>
      <c r="L809" s="431"/>
      <c r="M809" s="431"/>
      <c r="N809" s="431"/>
    </row>
    <row r="810" spans="2:16" ht="10.5" customHeight="1" x14ac:dyDescent="0.25">
      <c r="B810" s="470" t="s">
        <v>1800</v>
      </c>
      <c r="C810" s="470"/>
      <c r="D810" s="471" t="s">
        <v>1615</v>
      </c>
      <c r="E810" s="471"/>
      <c r="F810" s="471"/>
      <c r="G810" s="471"/>
      <c r="H810" s="108" t="s">
        <v>226</v>
      </c>
      <c r="I810" s="472">
        <v>400.19</v>
      </c>
      <c r="J810" s="472"/>
      <c r="K810" s="473">
        <v>0</v>
      </c>
      <c r="L810" s="473"/>
      <c r="M810" s="473"/>
      <c r="N810" s="473"/>
      <c r="O810" s="472">
        <v>0</v>
      </c>
      <c r="P810" s="472"/>
    </row>
    <row r="811" spans="2:16" ht="3" customHeight="1" x14ac:dyDescent="0.25"/>
    <row r="812" spans="2:16" ht="10.5" customHeight="1" x14ac:dyDescent="0.25">
      <c r="D812" s="495" t="s">
        <v>1238</v>
      </c>
      <c r="E812" s="495"/>
      <c r="F812" s="495"/>
      <c r="G812" s="495"/>
      <c r="N812" s="472">
        <v>0</v>
      </c>
      <c r="O812" s="472"/>
      <c r="P812" s="472"/>
    </row>
    <row r="813" spans="2:16" ht="9.75" customHeight="1" x14ac:dyDescent="0.25"/>
    <row r="814" spans="2:16" ht="9" customHeight="1" x14ac:dyDescent="0.25">
      <c r="D814" s="495" t="s">
        <v>1801</v>
      </c>
      <c r="E814" s="495"/>
      <c r="F814" s="495"/>
      <c r="G814" s="495"/>
      <c r="H814" s="495"/>
      <c r="I814" s="495"/>
      <c r="J814" s="495"/>
      <c r="K814" s="495"/>
      <c r="L814" s="495"/>
      <c r="M814" s="495"/>
      <c r="N814" s="495"/>
      <c r="O814" s="495"/>
      <c r="P814" s="495"/>
    </row>
    <row r="815" spans="2:16" ht="232.5" customHeight="1" x14ac:dyDescent="0.25"/>
    <row r="816" spans="2:16" ht="24" customHeight="1" x14ac:dyDescent="0.25"/>
  </sheetData>
  <mergeCells count="1716">
    <mergeCell ref="D814:P814"/>
    <mergeCell ref="B810:C810"/>
    <mergeCell ref="D810:G810"/>
    <mergeCell ref="I810:J810"/>
    <mergeCell ref="K810:N810"/>
    <mergeCell ref="O810:P810"/>
    <mergeCell ref="D812:G812"/>
    <mergeCell ref="N812:P812"/>
    <mergeCell ref="B806:C806"/>
    <mergeCell ref="D806:G806"/>
    <mergeCell ref="I806:J806"/>
    <mergeCell ref="K806:N806"/>
    <mergeCell ref="O806:P806"/>
    <mergeCell ref="B808:C808"/>
    <mergeCell ref="D808:G808"/>
    <mergeCell ref="I808:J808"/>
    <mergeCell ref="K808:N808"/>
    <mergeCell ref="O808:P808"/>
    <mergeCell ref="B801:C801"/>
    <mergeCell ref="D801:G802"/>
    <mergeCell ref="I801:J801"/>
    <mergeCell ref="K801:N801"/>
    <mergeCell ref="O801:P801"/>
    <mergeCell ref="B804:C804"/>
    <mergeCell ref="D804:G804"/>
    <mergeCell ref="O804:P804"/>
    <mergeCell ref="B797:C797"/>
    <mergeCell ref="D797:G797"/>
    <mergeCell ref="I797:J797"/>
    <mergeCell ref="K797:N797"/>
    <mergeCell ref="O797:P797"/>
    <mergeCell ref="B799:C799"/>
    <mergeCell ref="D799:G799"/>
    <mergeCell ref="O799:P799"/>
    <mergeCell ref="B793:C793"/>
    <mergeCell ref="D793:G793"/>
    <mergeCell ref="I793:J793"/>
    <mergeCell ref="K793:N793"/>
    <mergeCell ref="O793:P793"/>
    <mergeCell ref="B795:C795"/>
    <mergeCell ref="D795:G795"/>
    <mergeCell ref="I795:J795"/>
    <mergeCell ref="K795:N795"/>
    <mergeCell ref="O795:P795"/>
    <mergeCell ref="B789:C789"/>
    <mergeCell ref="D789:G789"/>
    <mergeCell ref="O789:P789"/>
    <mergeCell ref="B791:C791"/>
    <mergeCell ref="D791:G791"/>
    <mergeCell ref="I791:J791"/>
    <mergeCell ref="K791:N791"/>
    <mergeCell ref="O791:P791"/>
    <mergeCell ref="B784:C784"/>
    <mergeCell ref="D784:G784"/>
    <mergeCell ref="I784:J784"/>
    <mergeCell ref="K784:N784"/>
    <mergeCell ref="O784:P784"/>
    <mergeCell ref="B786:C786"/>
    <mergeCell ref="D786:G787"/>
    <mergeCell ref="I786:J786"/>
    <mergeCell ref="K786:N786"/>
    <mergeCell ref="O786:P786"/>
    <mergeCell ref="B780:C780"/>
    <mergeCell ref="D780:G780"/>
    <mergeCell ref="I780:J780"/>
    <mergeCell ref="K780:N780"/>
    <mergeCell ref="O780:P780"/>
    <mergeCell ref="B782:C782"/>
    <mergeCell ref="D782:G782"/>
    <mergeCell ref="O782:P782"/>
    <mergeCell ref="B775:C775"/>
    <mergeCell ref="D775:G775"/>
    <mergeCell ref="O775:P775"/>
    <mergeCell ref="B777:C777"/>
    <mergeCell ref="D777:G778"/>
    <mergeCell ref="I777:J777"/>
    <mergeCell ref="K777:N777"/>
    <mergeCell ref="O777:P777"/>
    <mergeCell ref="B771:C771"/>
    <mergeCell ref="D771:G771"/>
    <mergeCell ref="I771:J771"/>
    <mergeCell ref="K771:N771"/>
    <mergeCell ref="O771:P771"/>
    <mergeCell ref="B773:C773"/>
    <mergeCell ref="D773:G773"/>
    <mergeCell ref="I773:J773"/>
    <mergeCell ref="K773:N773"/>
    <mergeCell ref="O773:P773"/>
    <mergeCell ref="B767:C767"/>
    <mergeCell ref="D767:G767"/>
    <mergeCell ref="I767:J767"/>
    <mergeCell ref="K767:N767"/>
    <mergeCell ref="O767:P767"/>
    <mergeCell ref="B769:C769"/>
    <mergeCell ref="D769:G769"/>
    <mergeCell ref="I769:J769"/>
    <mergeCell ref="K769:N769"/>
    <mergeCell ref="O769:P769"/>
    <mergeCell ref="B762:C762"/>
    <mergeCell ref="D762:G763"/>
    <mergeCell ref="I762:J762"/>
    <mergeCell ref="K762:N762"/>
    <mergeCell ref="O762:P762"/>
    <mergeCell ref="B765:C765"/>
    <mergeCell ref="D765:G765"/>
    <mergeCell ref="I765:J765"/>
    <mergeCell ref="K765:N765"/>
    <mergeCell ref="O765:P765"/>
    <mergeCell ref="B757:C757"/>
    <mergeCell ref="D757:G757"/>
    <mergeCell ref="I757:J757"/>
    <mergeCell ref="K757:N757"/>
    <mergeCell ref="O757:P757"/>
    <mergeCell ref="B759:C759"/>
    <mergeCell ref="D759:G760"/>
    <mergeCell ref="I759:J759"/>
    <mergeCell ref="K759:N759"/>
    <mergeCell ref="O759:P759"/>
    <mergeCell ref="B753:C753"/>
    <mergeCell ref="D753:G753"/>
    <mergeCell ref="O753:P753"/>
    <mergeCell ref="B755:C755"/>
    <mergeCell ref="D755:G755"/>
    <mergeCell ref="I755:J755"/>
    <mergeCell ref="K755:N755"/>
    <mergeCell ref="O755:P755"/>
    <mergeCell ref="B748:C748"/>
    <mergeCell ref="D748:G749"/>
    <mergeCell ref="I748:J748"/>
    <mergeCell ref="K748:N748"/>
    <mergeCell ref="O748:P748"/>
    <mergeCell ref="B751:C751"/>
    <mergeCell ref="D751:G751"/>
    <mergeCell ref="O751:P751"/>
    <mergeCell ref="B744:C744"/>
    <mergeCell ref="D744:G744"/>
    <mergeCell ref="O744:P744"/>
    <mergeCell ref="B746:C746"/>
    <mergeCell ref="D746:G746"/>
    <mergeCell ref="I746:J746"/>
    <mergeCell ref="K746:N746"/>
    <mergeCell ref="O746:P746"/>
    <mergeCell ref="B740:C740"/>
    <mergeCell ref="D740:G740"/>
    <mergeCell ref="I740:J740"/>
    <mergeCell ref="K740:N740"/>
    <mergeCell ref="O740:P740"/>
    <mergeCell ref="B742:C742"/>
    <mergeCell ref="D742:G742"/>
    <mergeCell ref="I742:J742"/>
    <mergeCell ref="K742:N742"/>
    <mergeCell ref="O742:P742"/>
    <mergeCell ref="B735:C735"/>
    <mergeCell ref="D735:G736"/>
    <mergeCell ref="I735:J735"/>
    <mergeCell ref="K735:N735"/>
    <mergeCell ref="O735:P735"/>
    <mergeCell ref="B738:C738"/>
    <mergeCell ref="D738:G738"/>
    <mergeCell ref="I738:J738"/>
    <mergeCell ref="K738:N738"/>
    <mergeCell ref="O738:P738"/>
    <mergeCell ref="B731:C731"/>
    <mergeCell ref="D731:G731"/>
    <mergeCell ref="I731:J731"/>
    <mergeCell ref="K731:N731"/>
    <mergeCell ref="O731:P731"/>
    <mergeCell ref="B733:C733"/>
    <mergeCell ref="D733:G733"/>
    <mergeCell ref="I733:J733"/>
    <mergeCell ref="K733:N733"/>
    <mergeCell ref="O733:P733"/>
    <mergeCell ref="B727:C727"/>
    <mergeCell ref="D727:G727"/>
    <mergeCell ref="I727:J727"/>
    <mergeCell ref="K727:N727"/>
    <mergeCell ref="O727:P727"/>
    <mergeCell ref="B729:C729"/>
    <mergeCell ref="D729:G729"/>
    <mergeCell ref="I729:J729"/>
    <mergeCell ref="K729:N729"/>
    <mergeCell ref="O729:P729"/>
    <mergeCell ref="B723:C723"/>
    <mergeCell ref="D723:G723"/>
    <mergeCell ref="I723:J723"/>
    <mergeCell ref="K723:N723"/>
    <mergeCell ref="O723:P723"/>
    <mergeCell ref="B725:C725"/>
    <mergeCell ref="D725:G725"/>
    <mergeCell ref="I725:J725"/>
    <mergeCell ref="K725:N725"/>
    <mergeCell ref="O725:P725"/>
    <mergeCell ref="B719:C719"/>
    <mergeCell ref="D719:G719"/>
    <mergeCell ref="I719:J719"/>
    <mergeCell ref="K719:N719"/>
    <mergeCell ref="O719:P719"/>
    <mergeCell ref="B721:C721"/>
    <mergeCell ref="D721:G721"/>
    <mergeCell ref="I721:J721"/>
    <mergeCell ref="K721:N721"/>
    <mergeCell ref="O721:P721"/>
    <mergeCell ref="B715:C715"/>
    <mergeCell ref="D715:G715"/>
    <mergeCell ref="I715:J715"/>
    <mergeCell ref="K715:N715"/>
    <mergeCell ref="O715:P715"/>
    <mergeCell ref="B717:C717"/>
    <mergeCell ref="D717:G717"/>
    <mergeCell ref="I717:J717"/>
    <mergeCell ref="K717:N717"/>
    <mergeCell ref="O717:P717"/>
    <mergeCell ref="B711:C711"/>
    <mergeCell ref="D711:G711"/>
    <mergeCell ref="I711:J711"/>
    <mergeCell ref="K711:N711"/>
    <mergeCell ref="O711:P711"/>
    <mergeCell ref="B713:C713"/>
    <mergeCell ref="D713:G713"/>
    <mergeCell ref="I713:J713"/>
    <mergeCell ref="K713:N713"/>
    <mergeCell ref="O713:P713"/>
    <mergeCell ref="B705:C705"/>
    <mergeCell ref="D705:G706"/>
    <mergeCell ref="I705:J705"/>
    <mergeCell ref="K705:N705"/>
    <mergeCell ref="O705:P705"/>
    <mergeCell ref="B708:C708"/>
    <mergeCell ref="D708:G709"/>
    <mergeCell ref="I708:J708"/>
    <mergeCell ref="K708:N708"/>
    <mergeCell ref="O708:P708"/>
    <mergeCell ref="B701:C701"/>
    <mergeCell ref="D701:G701"/>
    <mergeCell ref="I701:J701"/>
    <mergeCell ref="K701:N701"/>
    <mergeCell ref="O701:P701"/>
    <mergeCell ref="B703:C703"/>
    <mergeCell ref="D703:G703"/>
    <mergeCell ref="I703:J703"/>
    <mergeCell ref="K703:N703"/>
    <mergeCell ref="O703:P703"/>
    <mergeCell ref="B697:C697"/>
    <mergeCell ref="D697:G697"/>
    <mergeCell ref="O697:P697"/>
    <mergeCell ref="B699:C699"/>
    <mergeCell ref="D699:G699"/>
    <mergeCell ref="O699:P699"/>
    <mergeCell ref="B692:C692"/>
    <mergeCell ref="D692:G693"/>
    <mergeCell ref="I692:J692"/>
    <mergeCell ref="K692:N692"/>
    <mergeCell ref="O692:P692"/>
    <mergeCell ref="B695:C695"/>
    <mergeCell ref="D695:G695"/>
    <mergeCell ref="I695:J695"/>
    <mergeCell ref="K695:N695"/>
    <mergeCell ref="O695:P695"/>
    <mergeCell ref="B687:C687"/>
    <mergeCell ref="D687:G688"/>
    <mergeCell ref="I687:J687"/>
    <mergeCell ref="K687:N687"/>
    <mergeCell ref="O687:P687"/>
    <mergeCell ref="B690:C690"/>
    <mergeCell ref="D690:G690"/>
    <mergeCell ref="I690:J690"/>
    <mergeCell ref="K690:N690"/>
    <mergeCell ref="O690:P690"/>
    <mergeCell ref="B683:C683"/>
    <mergeCell ref="D683:G683"/>
    <mergeCell ref="I683:J683"/>
    <mergeCell ref="K683:N683"/>
    <mergeCell ref="O683:P683"/>
    <mergeCell ref="B685:C685"/>
    <mergeCell ref="D685:G685"/>
    <mergeCell ref="O685:P685"/>
    <mergeCell ref="B679:C679"/>
    <mergeCell ref="D679:G679"/>
    <mergeCell ref="I679:J679"/>
    <mergeCell ref="K679:N679"/>
    <mergeCell ref="O679:P679"/>
    <mergeCell ref="B681:C681"/>
    <mergeCell ref="D681:G681"/>
    <mergeCell ref="I681:J681"/>
    <mergeCell ref="K681:N681"/>
    <mergeCell ref="O681:P681"/>
    <mergeCell ref="B675:C675"/>
    <mergeCell ref="D675:G675"/>
    <mergeCell ref="O675:P675"/>
    <mergeCell ref="B677:C677"/>
    <mergeCell ref="D677:G677"/>
    <mergeCell ref="I677:J677"/>
    <mergeCell ref="K677:N677"/>
    <mergeCell ref="O677:P677"/>
    <mergeCell ref="B671:C671"/>
    <mergeCell ref="D671:G671"/>
    <mergeCell ref="O671:P671"/>
    <mergeCell ref="B673:C673"/>
    <mergeCell ref="D673:G673"/>
    <mergeCell ref="O673:P673"/>
    <mergeCell ref="B666:C666"/>
    <mergeCell ref="D666:G667"/>
    <mergeCell ref="I666:J666"/>
    <mergeCell ref="K666:N666"/>
    <mergeCell ref="O666:P666"/>
    <mergeCell ref="B669:C669"/>
    <mergeCell ref="D669:G669"/>
    <mergeCell ref="I669:J669"/>
    <mergeCell ref="K669:N669"/>
    <mergeCell ref="O669:P669"/>
    <mergeCell ref="B662:C662"/>
    <mergeCell ref="D662:G662"/>
    <mergeCell ref="I662:J662"/>
    <mergeCell ref="K662:N662"/>
    <mergeCell ref="O662:P662"/>
    <mergeCell ref="B664:C664"/>
    <mergeCell ref="D664:G664"/>
    <mergeCell ref="I664:J664"/>
    <mergeCell ref="K664:N664"/>
    <mergeCell ref="O664:P664"/>
    <mergeCell ref="B658:C658"/>
    <mergeCell ref="D658:G658"/>
    <mergeCell ref="I658:J658"/>
    <mergeCell ref="K658:N658"/>
    <mergeCell ref="O658:P658"/>
    <mergeCell ref="B660:C660"/>
    <mergeCell ref="D660:G660"/>
    <mergeCell ref="O660:P660"/>
    <mergeCell ref="B654:C654"/>
    <mergeCell ref="D654:G654"/>
    <mergeCell ref="I654:J654"/>
    <mergeCell ref="K654:N654"/>
    <mergeCell ref="O654:P654"/>
    <mergeCell ref="B656:C656"/>
    <mergeCell ref="D656:G656"/>
    <mergeCell ref="I656:J656"/>
    <mergeCell ref="K656:N656"/>
    <mergeCell ref="O656:P656"/>
    <mergeCell ref="B650:C650"/>
    <mergeCell ref="D650:G650"/>
    <mergeCell ref="I650:J650"/>
    <mergeCell ref="K650:N650"/>
    <mergeCell ref="O650:P650"/>
    <mergeCell ref="B652:C652"/>
    <mergeCell ref="D652:G652"/>
    <mergeCell ref="O652:P652"/>
    <mergeCell ref="B646:C646"/>
    <mergeCell ref="D646:G646"/>
    <mergeCell ref="I646:J646"/>
    <mergeCell ref="K646:N646"/>
    <mergeCell ref="O646:P646"/>
    <mergeCell ref="B648:C648"/>
    <mergeCell ref="D648:G648"/>
    <mergeCell ref="O648:P648"/>
    <mergeCell ref="B643:C643"/>
    <mergeCell ref="D643:G643"/>
    <mergeCell ref="O643:P643"/>
    <mergeCell ref="B644:C644"/>
    <mergeCell ref="D644:G644"/>
    <mergeCell ref="O644:P644"/>
    <mergeCell ref="B638:C638"/>
    <mergeCell ref="D638:G638"/>
    <mergeCell ref="I638:J638"/>
    <mergeCell ref="K638:N638"/>
    <mergeCell ref="O638:P638"/>
    <mergeCell ref="B640:C640"/>
    <mergeCell ref="D640:G641"/>
    <mergeCell ref="I640:J640"/>
    <mergeCell ref="K640:N640"/>
    <mergeCell ref="O640:P640"/>
    <mergeCell ref="B634:C634"/>
    <mergeCell ref="D634:G634"/>
    <mergeCell ref="O634:P634"/>
    <mergeCell ref="B636:C636"/>
    <mergeCell ref="D636:G636"/>
    <mergeCell ref="I636:J636"/>
    <mergeCell ref="K636:N636"/>
    <mergeCell ref="O636:P636"/>
    <mergeCell ref="B630:C630"/>
    <mergeCell ref="D630:G630"/>
    <mergeCell ref="I630:J630"/>
    <mergeCell ref="K630:N630"/>
    <mergeCell ref="O630:P630"/>
    <mergeCell ref="B632:C632"/>
    <mergeCell ref="D632:G632"/>
    <mergeCell ref="I632:J632"/>
    <mergeCell ref="K632:N632"/>
    <mergeCell ref="O632:P632"/>
    <mergeCell ref="B626:C626"/>
    <mergeCell ref="D626:G626"/>
    <mergeCell ref="O626:P626"/>
    <mergeCell ref="B628:C628"/>
    <mergeCell ref="D628:G628"/>
    <mergeCell ref="I628:J628"/>
    <mergeCell ref="K628:N628"/>
    <mergeCell ref="O628:P628"/>
    <mergeCell ref="B622:C622"/>
    <mergeCell ref="D622:G622"/>
    <mergeCell ref="I622:J622"/>
    <mergeCell ref="K622:N622"/>
    <mergeCell ref="O622:P622"/>
    <mergeCell ref="B624:C624"/>
    <mergeCell ref="D624:G624"/>
    <mergeCell ref="I624:J624"/>
    <mergeCell ref="K624:N624"/>
    <mergeCell ref="O624:P624"/>
    <mergeCell ref="B618:C618"/>
    <mergeCell ref="D618:G618"/>
    <mergeCell ref="I618:J618"/>
    <mergeCell ref="K618:N618"/>
    <mergeCell ref="O618:P618"/>
    <mergeCell ref="B620:C620"/>
    <mergeCell ref="D620:G620"/>
    <mergeCell ref="I620:J620"/>
    <mergeCell ref="K620:N620"/>
    <mergeCell ref="O620:P620"/>
    <mergeCell ref="B614:C614"/>
    <mergeCell ref="D614:G614"/>
    <mergeCell ref="I614:J614"/>
    <mergeCell ref="K614:N614"/>
    <mergeCell ref="O614:P614"/>
    <mergeCell ref="B616:C616"/>
    <mergeCell ref="D616:G616"/>
    <mergeCell ref="O616:P616"/>
    <mergeCell ref="B610:C610"/>
    <mergeCell ref="D610:G610"/>
    <mergeCell ref="I610:J610"/>
    <mergeCell ref="K610:N610"/>
    <mergeCell ref="O610:P610"/>
    <mergeCell ref="B612:C612"/>
    <mergeCell ref="D612:G612"/>
    <mergeCell ref="O612:P612"/>
    <mergeCell ref="B606:C606"/>
    <mergeCell ref="D606:G606"/>
    <mergeCell ref="I606:J606"/>
    <mergeCell ref="K606:N606"/>
    <mergeCell ref="O606:P606"/>
    <mergeCell ref="B608:C608"/>
    <mergeCell ref="D608:G608"/>
    <mergeCell ref="I608:J608"/>
    <mergeCell ref="K608:N608"/>
    <mergeCell ref="O608:P608"/>
    <mergeCell ref="B602:C602"/>
    <mergeCell ref="D602:G602"/>
    <mergeCell ref="I602:J602"/>
    <mergeCell ref="K602:N602"/>
    <mergeCell ref="O602:P602"/>
    <mergeCell ref="B604:C604"/>
    <mergeCell ref="D604:G604"/>
    <mergeCell ref="I604:J604"/>
    <mergeCell ref="K604:N604"/>
    <mergeCell ref="O604:P604"/>
    <mergeCell ref="B598:C598"/>
    <mergeCell ref="D598:G598"/>
    <mergeCell ref="O598:P598"/>
    <mergeCell ref="B600:C600"/>
    <mergeCell ref="D600:G600"/>
    <mergeCell ref="O600:P600"/>
    <mergeCell ref="B594:C594"/>
    <mergeCell ref="D594:G594"/>
    <mergeCell ref="I594:J594"/>
    <mergeCell ref="K594:N594"/>
    <mergeCell ref="O594:P594"/>
    <mergeCell ref="B596:C596"/>
    <mergeCell ref="D596:G596"/>
    <mergeCell ref="O596:P596"/>
    <mergeCell ref="B590:C590"/>
    <mergeCell ref="D590:G590"/>
    <mergeCell ref="I590:J590"/>
    <mergeCell ref="K590:N590"/>
    <mergeCell ref="O590:P590"/>
    <mergeCell ref="B592:C592"/>
    <mergeCell ref="D592:G592"/>
    <mergeCell ref="I592:J592"/>
    <mergeCell ref="K592:N592"/>
    <mergeCell ref="O592:P592"/>
    <mergeCell ref="B585:C585"/>
    <mergeCell ref="D585:G585"/>
    <mergeCell ref="I585:J585"/>
    <mergeCell ref="K585:N585"/>
    <mergeCell ref="O585:P585"/>
    <mergeCell ref="B587:C587"/>
    <mergeCell ref="D587:G588"/>
    <mergeCell ref="I587:J587"/>
    <mergeCell ref="K587:N587"/>
    <mergeCell ref="O587:P587"/>
    <mergeCell ref="B581:C581"/>
    <mergeCell ref="D581:G581"/>
    <mergeCell ref="I581:J581"/>
    <mergeCell ref="K581:N581"/>
    <mergeCell ref="O581:P581"/>
    <mergeCell ref="B583:C583"/>
    <mergeCell ref="D583:G583"/>
    <mergeCell ref="O583:P583"/>
    <mergeCell ref="B577:C577"/>
    <mergeCell ref="D577:G577"/>
    <mergeCell ref="I577:J577"/>
    <mergeCell ref="K577:N577"/>
    <mergeCell ref="O577:P577"/>
    <mergeCell ref="B579:C579"/>
    <mergeCell ref="D579:G579"/>
    <mergeCell ref="I579:J579"/>
    <mergeCell ref="K579:N579"/>
    <mergeCell ref="O579:P579"/>
    <mergeCell ref="B573:C573"/>
    <mergeCell ref="D573:G573"/>
    <mergeCell ref="I573:J573"/>
    <mergeCell ref="K573:N573"/>
    <mergeCell ref="O573:P573"/>
    <mergeCell ref="B575:C575"/>
    <mergeCell ref="D575:G575"/>
    <mergeCell ref="O575:P575"/>
    <mergeCell ref="B569:C569"/>
    <mergeCell ref="D569:G569"/>
    <mergeCell ref="O569:P569"/>
    <mergeCell ref="B571:C571"/>
    <mergeCell ref="D571:G571"/>
    <mergeCell ref="I571:J571"/>
    <mergeCell ref="K571:N571"/>
    <mergeCell ref="O571:P571"/>
    <mergeCell ref="B565:C565"/>
    <mergeCell ref="D565:G565"/>
    <mergeCell ref="I565:J565"/>
    <mergeCell ref="K565:N565"/>
    <mergeCell ref="O565:P565"/>
    <mergeCell ref="B567:C567"/>
    <mergeCell ref="D567:G567"/>
    <mergeCell ref="I567:J567"/>
    <mergeCell ref="K567:N567"/>
    <mergeCell ref="O567:P567"/>
    <mergeCell ref="B561:C561"/>
    <mergeCell ref="D561:G561"/>
    <mergeCell ref="I561:J561"/>
    <mergeCell ref="K561:N561"/>
    <mergeCell ref="O561:P561"/>
    <mergeCell ref="B563:C563"/>
    <mergeCell ref="D563:G563"/>
    <mergeCell ref="I563:J563"/>
    <mergeCell ref="K563:N563"/>
    <mergeCell ref="O563:P563"/>
    <mergeCell ref="B557:C557"/>
    <mergeCell ref="D557:G557"/>
    <mergeCell ref="I557:J557"/>
    <mergeCell ref="K557:N557"/>
    <mergeCell ref="O557:P557"/>
    <mergeCell ref="B559:C559"/>
    <mergeCell ref="D559:G559"/>
    <mergeCell ref="I559:J559"/>
    <mergeCell ref="K559:N559"/>
    <mergeCell ref="O559:P559"/>
    <mergeCell ref="B553:C553"/>
    <mergeCell ref="D553:G553"/>
    <mergeCell ref="I553:J553"/>
    <mergeCell ref="K553:N553"/>
    <mergeCell ref="O553:P553"/>
    <mergeCell ref="B555:C555"/>
    <mergeCell ref="D555:G555"/>
    <mergeCell ref="I555:J555"/>
    <mergeCell ref="K555:N555"/>
    <mergeCell ref="O555:P555"/>
    <mergeCell ref="B549:C549"/>
    <mergeCell ref="D549:G549"/>
    <mergeCell ref="O549:P549"/>
    <mergeCell ref="B551:C551"/>
    <mergeCell ref="D551:G551"/>
    <mergeCell ref="I551:J551"/>
    <mergeCell ref="K551:N551"/>
    <mergeCell ref="O551:P551"/>
    <mergeCell ref="B545:C545"/>
    <mergeCell ref="D545:G545"/>
    <mergeCell ref="O545:P545"/>
    <mergeCell ref="B547:C547"/>
    <mergeCell ref="D547:G547"/>
    <mergeCell ref="I547:J547"/>
    <mergeCell ref="K547:N547"/>
    <mergeCell ref="O547:P547"/>
    <mergeCell ref="B541:C541"/>
    <mergeCell ref="D541:G541"/>
    <mergeCell ref="I541:J541"/>
    <mergeCell ref="K541:N541"/>
    <mergeCell ref="O541:P541"/>
    <mergeCell ref="B543:C543"/>
    <mergeCell ref="D543:G543"/>
    <mergeCell ref="I543:J543"/>
    <mergeCell ref="K543:N543"/>
    <mergeCell ref="O543:P543"/>
    <mergeCell ref="B538:C538"/>
    <mergeCell ref="D538:G538"/>
    <mergeCell ref="I538:J538"/>
    <mergeCell ref="K538:N538"/>
    <mergeCell ref="O538:P538"/>
    <mergeCell ref="B539:C539"/>
    <mergeCell ref="D539:G539"/>
    <mergeCell ref="I539:J539"/>
    <mergeCell ref="K539:N539"/>
    <mergeCell ref="O539:P539"/>
    <mergeCell ref="B534:C534"/>
    <mergeCell ref="D534:G534"/>
    <mergeCell ref="O534:P534"/>
    <mergeCell ref="B536:C536"/>
    <mergeCell ref="D536:G536"/>
    <mergeCell ref="I536:J536"/>
    <mergeCell ref="K536:N536"/>
    <mergeCell ref="O536:P536"/>
    <mergeCell ref="B530:C530"/>
    <mergeCell ref="D530:G530"/>
    <mergeCell ref="I530:J530"/>
    <mergeCell ref="K530:N530"/>
    <mergeCell ref="O530:P530"/>
    <mergeCell ref="B532:C532"/>
    <mergeCell ref="D532:G532"/>
    <mergeCell ref="O532:P532"/>
    <mergeCell ref="B526:C526"/>
    <mergeCell ref="D526:G526"/>
    <mergeCell ref="I526:J526"/>
    <mergeCell ref="K526:N526"/>
    <mergeCell ref="O526:P526"/>
    <mergeCell ref="B528:C528"/>
    <mergeCell ref="D528:G528"/>
    <mergeCell ref="I528:J528"/>
    <mergeCell ref="K528:N528"/>
    <mergeCell ref="O528:P528"/>
    <mergeCell ref="B522:C522"/>
    <mergeCell ref="D522:G522"/>
    <mergeCell ref="I522:J522"/>
    <mergeCell ref="K522:N522"/>
    <mergeCell ref="O522:P522"/>
    <mergeCell ref="B524:C524"/>
    <mergeCell ref="D524:G524"/>
    <mergeCell ref="I524:J524"/>
    <mergeCell ref="K524:N524"/>
    <mergeCell ref="O524:P524"/>
    <mergeCell ref="B518:C518"/>
    <mergeCell ref="D518:G518"/>
    <mergeCell ref="O518:P518"/>
    <mergeCell ref="B520:C520"/>
    <mergeCell ref="D520:G520"/>
    <mergeCell ref="I520:J520"/>
    <mergeCell ref="K520:N520"/>
    <mergeCell ref="O520:P520"/>
    <mergeCell ref="B514:C514"/>
    <mergeCell ref="D514:G514"/>
    <mergeCell ref="I514:J514"/>
    <mergeCell ref="K514:N514"/>
    <mergeCell ref="O514:P514"/>
    <mergeCell ref="B516:C516"/>
    <mergeCell ref="D516:G516"/>
    <mergeCell ref="I516:J516"/>
    <mergeCell ref="K516:N516"/>
    <mergeCell ref="O516:P516"/>
    <mergeCell ref="B510:C510"/>
    <mergeCell ref="D510:G510"/>
    <mergeCell ref="O510:P510"/>
    <mergeCell ref="B512:C512"/>
    <mergeCell ref="D512:G512"/>
    <mergeCell ref="I512:J512"/>
    <mergeCell ref="K512:N512"/>
    <mergeCell ref="O512:P512"/>
    <mergeCell ref="B506:C506"/>
    <mergeCell ref="D506:G506"/>
    <mergeCell ref="I506:J506"/>
    <mergeCell ref="K506:N506"/>
    <mergeCell ref="O506:P506"/>
    <mergeCell ref="B508:C508"/>
    <mergeCell ref="D508:G508"/>
    <mergeCell ref="I508:J508"/>
    <mergeCell ref="K508:N508"/>
    <mergeCell ref="O508:P508"/>
    <mergeCell ref="B502:C502"/>
    <mergeCell ref="D502:G502"/>
    <mergeCell ref="I502:J502"/>
    <mergeCell ref="K502:N502"/>
    <mergeCell ref="O502:P502"/>
    <mergeCell ref="B504:C504"/>
    <mergeCell ref="D504:G504"/>
    <mergeCell ref="I504:J504"/>
    <mergeCell ref="K504:N504"/>
    <mergeCell ref="O504:P504"/>
    <mergeCell ref="B498:C498"/>
    <mergeCell ref="D498:G498"/>
    <mergeCell ref="O498:P498"/>
    <mergeCell ref="B500:C500"/>
    <mergeCell ref="D500:G500"/>
    <mergeCell ref="I500:J500"/>
    <mergeCell ref="K500:N500"/>
    <mergeCell ref="O500:P500"/>
    <mergeCell ref="B493:C493"/>
    <mergeCell ref="D493:G493"/>
    <mergeCell ref="I493:J493"/>
    <mergeCell ref="K493:N493"/>
    <mergeCell ref="O493:P493"/>
    <mergeCell ref="B495:C495"/>
    <mergeCell ref="D495:G496"/>
    <mergeCell ref="I495:J495"/>
    <mergeCell ref="K495:N495"/>
    <mergeCell ref="O495:P495"/>
    <mergeCell ref="B489:C489"/>
    <mergeCell ref="D489:G489"/>
    <mergeCell ref="I489:J489"/>
    <mergeCell ref="K489:N489"/>
    <mergeCell ref="O489:P489"/>
    <mergeCell ref="B491:C491"/>
    <mergeCell ref="D491:G491"/>
    <mergeCell ref="I491:J491"/>
    <mergeCell ref="K491:N491"/>
    <mergeCell ref="O491:P491"/>
    <mergeCell ref="B485:C485"/>
    <mergeCell ref="D485:G485"/>
    <mergeCell ref="O485:P485"/>
    <mergeCell ref="B487:C487"/>
    <mergeCell ref="D487:G487"/>
    <mergeCell ref="O487:P487"/>
    <mergeCell ref="B481:C481"/>
    <mergeCell ref="D481:G481"/>
    <mergeCell ref="I481:J481"/>
    <mergeCell ref="K481:N481"/>
    <mergeCell ref="O481:P481"/>
    <mergeCell ref="B483:C483"/>
    <mergeCell ref="D483:G483"/>
    <mergeCell ref="O483:P483"/>
    <mergeCell ref="B477:C477"/>
    <mergeCell ref="D477:G477"/>
    <mergeCell ref="I477:J477"/>
    <mergeCell ref="K477:N477"/>
    <mergeCell ref="O477:P477"/>
    <mergeCell ref="B479:C479"/>
    <mergeCell ref="D479:G479"/>
    <mergeCell ref="I479:J479"/>
    <mergeCell ref="K479:N479"/>
    <mergeCell ref="O479:P479"/>
    <mergeCell ref="B473:C473"/>
    <mergeCell ref="D473:G473"/>
    <mergeCell ref="O473:P473"/>
    <mergeCell ref="B475:C475"/>
    <mergeCell ref="D475:G475"/>
    <mergeCell ref="I475:J475"/>
    <mergeCell ref="K475:N475"/>
    <mergeCell ref="O475:P475"/>
    <mergeCell ref="B469:C469"/>
    <mergeCell ref="D469:G469"/>
    <mergeCell ref="I469:J469"/>
    <mergeCell ref="K469:N469"/>
    <mergeCell ref="O469:P469"/>
    <mergeCell ref="B471:C471"/>
    <mergeCell ref="D471:G471"/>
    <mergeCell ref="O471:P471"/>
    <mergeCell ref="B464:C464"/>
    <mergeCell ref="D464:G465"/>
    <mergeCell ref="I464:J464"/>
    <mergeCell ref="K464:N464"/>
    <mergeCell ref="O464:P464"/>
    <mergeCell ref="B467:C467"/>
    <mergeCell ref="D467:G467"/>
    <mergeCell ref="I467:J467"/>
    <mergeCell ref="K467:N467"/>
    <mergeCell ref="O467:P467"/>
    <mergeCell ref="B460:C460"/>
    <mergeCell ref="D460:G460"/>
    <mergeCell ref="O460:P460"/>
    <mergeCell ref="B462:C462"/>
    <mergeCell ref="D462:G462"/>
    <mergeCell ref="I462:J462"/>
    <mergeCell ref="K462:N462"/>
    <mergeCell ref="O462:P462"/>
    <mergeCell ref="B456:C456"/>
    <mergeCell ref="D456:G456"/>
    <mergeCell ref="I456:J456"/>
    <mergeCell ref="K456:N456"/>
    <mergeCell ref="O456:P456"/>
    <mergeCell ref="B458:C458"/>
    <mergeCell ref="D458:G458"/>
    <mergeCell ref="I458:J458"/>
    <mergeCell ref="K458:N458"/>
    <mergeCell ref="O458:P458"/>
    <mergeCell ref="B452:C452"/>
    <mergeCell ref="D452:G452"/>
    <mergeCell ref="I452:J452"/>
    <mergeCell ref="K452:N452"/>
    <mergeCell ref="O452:P452"/>
    <mergeCell ref="B454:C454"/>
    <mergeCell ref="D454:G454"/>
    <mergeCell ref="I454:J454"/>
    <mergeCell ref="K454:N454"/>
    <mergeCell ref="O454:P454"/>
    <mergeCell ref="B448:C448"/>
    <mergeCell ref="D448:G448"/>
    <mergeCell ref="O448:P448"/>
    <mergeCell ref="B450:C450"/>
    <mergeCell ref="D450:G450"/>
    <mergeCell ref="O450:P450"/>
    <mergeCell ref="B444:C444"/>
    <mergeCell ref="D444:G444"/>
    <mergeCell ref="I444:J444"/>
    <mergeCell ref="K444:N444"/>
    <mergeCell ref="O444:P444"/>
    <mergeCell ref="B446:C446"/>
    <mergeCell ref="D446:G446"/>
    <mergeCell ref="I446:J446"/>
    <mergeCell ref="K446:N446"/>
    <mergeCell ref="O446:P446"/>
    <mergeCell ref="B440:C440"/>
    <mergeCell ref="D440:G440"/>
    <mergeCell ref="O440:P440"/>
    <mergeCell ref="B442:C442"/>
    <mergeCell ref="D442:G442"/>
    <mergeCell ref="I442:J442"/>
    <mergeCell ref="K442:N442"/>
    <mergeCell ref="O442:P442"/>
    <mergeCell ref="B436:C436"/>
    <mergeCell ref="D436:G436"/>
    <mergeCell ref="O436:P436"/>
    <mergeCell ref="B438:C438"/>
    <mergeCell ref="D438:G438"/>
    <mergeCell ref="I438:J438"/>
    <mergeCell ref="K438:N438"/>
    <mergeCell ref="O438:P438"/>
    <mergeCell ref="B433:C433"/>
    <mergeCell ref="D433:G433"/>
    <mergeCell ref="I433:J433"/>
    <mergeCell ref="K433:N433"/>
    <mergeCell ref="O433:P433"/>
    <mergeCell ref="B434:C434"/>
    <mergeCell ref="D434:G434"/>
    <mergeCell ref="I434:J434"/>
    <mergeCell ref="K434:N434"/>
    <mergeCell ref="O434:P434"/>
    <mergeCell ref="B429:C429"/>
    <mergeCell ref="D429:G429"/>
    <mergeCell ref="I429:J429"/>
    <mergeCell ref="K429:N429"/>
    <mergeCell ref="O429:P429"/>
    <mergeCell ref="B431:C431"/>
    <mergeCell ref="D431:G431"/>
    <mergeCell ref="I431:J431"/>
    <mergeCell ref="K431:N431"/>
    <mergeCell ref="O431:P431"/>
    <mergeCell ref="B424:C424"/>
    <mergeCell ref="D424:G425"/>
    <mergeCell ref="I424:J424"/>
    <mergeCell ref="K424:N424"/>
    <mergeCell ref="O424:P424"/>
    <mergeCell ref="B427:C427"/>
    <mergeCell ref="D427:G427"/>
    <mergeCell ref="O427:P427"/>
    <mergeCell ref="B420:C420"/>
    <mergeCell ref="D420:G420"/>
    <mergeCell ref="O420:P420"/>
    <mergeCell ref="B422:C422"/>
    <mergeCell ref="D422:G422"/>
    <mergeCell ref="I422:J422"/>
    <mergeCell ref="K422:N422"/>
    <mergeCell ref="O422:P422"/>
    <mergeCell ref="B415:C415"/>
    <mergeCell ref="D415:G416"/>
    <mergeCell ref="I415:J415"/>
    <mergeCell ref="K415:N415"/>
    <mergeCell ref="O415:P415"/>
    <mergeCell ref="B418:C418"/>
    <mergeCell ref="D418:G418"/>
    <mergeCell ref="I418:J418"/>
    <mergeCell ref="K418:N418"/>
    <mergeCell ref="O418:P418"/>
    <mergeCell ref="B411:C411"/>
    <mergeCell ref="D411:G411"/>
    <mergeCell ref="I411:J411"/>
    <mergeCell ref="K411:N411"/>
    <mergeCell ref="O411:P411"/>
    <mergeCell ref="B413:C413"/>
    <mergeCell ref="D413:G413"/>
    <mergeCell ref="O413:P413"/>
    <mergeCell ref="B407:C407"/>
    <mergeCell ref="D407:G407"/>
    <mergeCell ref="I407:J407"/>
    <mergeCell ref="K407:N407"/>
    <mergeCell ref="O407:P407"/>
    <mergeCell ref="B409:C409"/>
    <mergeCell ref="D409:G409"/>
    <mergeCell ref="I409:J409"/>
    <mergeCell ref="K409:N409"/>
    <mergeCell ref="O409:P409"/>
    <mergeCell ref="B403:C403"/>
    <mergeCell ref="D403:G403"/>
    <mergeCell ref="I403:J403"/>
    <mergeCell ref="K403:N403"/>
    <mergeCell ref="O403:P403"/>
    <mergeCell ref="B405:C405"/>
    <mergeCell ref="D405:G405"/>
    <mergeCell ref="I405:J405"/>
    <mergeCell ref="K405:N405"/>
    <mergeCell ref="O405:P405"/>
    <mergeCell ref="B397:C397"/>
    <mergeCell ref="D397:G398"/>
    <mergeCell ref="I397:J397"/>
    <mergeCell ref="K397:N397"/>
    <mergeCell ref="O397:P397"/>
    <mergeCell ref="B400:C400"/>
    <mergeCell ref="D400:G401"/>
    <mergeCell ref="I400:J400"/>
    <mergeCell ref="K400:N400"/>
    <mergeCell ref="O400:P400"/>
    <mergeCell ref="B393:C393"/>
    <mergeCell ref="D393:G393"/>
    <mergeCell ref="I393:J393"/>
    <mergeCell ref="K393:N393"/>
    <mergeCell ref="O393:P393"/>
    <mergeCell ref="B395:C395"/>
    <mergeCell ref="D395:G395"/>
    <mergeCell ref="I395:J395"/>
    <mergeCell ref="K395:N395"/>
    <mergeCell ref="O395:P395"/>
    <mergeCell ref="B389:C389"/>
    <mergeCell ref="D389:G389"/>
    <mergeCell ref="O389:P389"/>
    <mergeCell ref="B391:C391"/>
    <mergeCell ref="D391:G391"/>
    <mergeCell ref="O391:P391"/>
    <mergeCell ref="B384:C384"/>
    <mergeCell ref="D384:G384"/>
    <mergeCell ref="I384:J384"/>
    <mergeCell ref="K384:N384"/>
    <mergeCell ref="O384:P384"/>
    <mergeCell ref="B386:C386"/>
    <mergeCell ref="D386:G387"/>
    <mergeCell ref="I386:J386"/>
    <mergeCell ref="K386:N386"/>
    <mergeCell ref="O386:P386"/>
    <mergeCell ref="B380:C380"/>
    <mergeCell ref="D380:G380"/>
    <mergeCell ref="I380:J380"/>
    <mergeCell ref="K380:N380"/>
    <mergeCell ref="O380:P380"/>
    <mergeCell ref="B382:C382"/>
    <mergeCell ref="D382:G382"/>
    <mergeCell ref="O382:P382"/>
    <mergeCell ref="B376:C376"/>
    <mergeCell ref="D376:G376"/>
    <mergeCell ref="I376:J376"/>
    <mergeCell ref="K376:N376"/>
    <mergeCell ref="O376:P376"/>
    <mergeCell ref="B378:C378"/>
    <mergeCell ref="D378:G378"/>
    <mergeCell ref="I378:J378"/>
    <mergeCell ref="K378:N378"/>
    <mergeCell ref="O378:P378"/>
    <mergeCell ref="B371:C371"/>
    <mergeCell ref="D371:G371"/>
    <mergeCell ref="I371:J371"/>
    <mergeCell ref="K371:N371"/>
    <mergeCell ref="O371:P371"/>
    <mergeCell ref="B373:C373"/>
    <mergeCell ref="D373:G374"/>
    <mergeCell ref="I373:J373"/>
    <mergeCell ref="K373:N373"/>
    <mergeCell ref="O373:P373"/>
    <mergeCell ref="B367:C367"/>
    <mergeCell ref="D367:G367"/>
    <mergeCell ref="I367:J367"/>
    <mergeCell ref="K367:N367"/>
    <mergeCell ref="O367:P367"/>
    <mergeCell ref="B369:C369"/>
    <mergeCell ref="D369:G369"/>
    <mergeCell ref="I369:J369"/>
    <mergeCell ref="K369:N369"/>
    <mergeCell ref="O369:P369"/>
    <mergeCell ref="B363:C363"/>
    <mergeCell ref="D363:G363"/>
    <mergeCell ref="I363:J363"/>
    <mergeCell ref="K363:N363"/>
    <mergeCell ref="O363:P363"/>
    <mergeCell ref="B365:C365"/>
    <mergeCell ref="D365:G365"/>
    <mergeCell ref="I365:J365"/>
    <mergeCell ref="K365:N365"/>
    <mergeCell ref="O365:P365"/>
    <mergeCell ref="B359:C359"/>
    <mergeCell ref="D359:G359"/>
    <mergeCell ref="I359:J359"/>
    <mergeCell ref="K359:N359"/>
    <mergeCell ref="O359:P359"/>
    <mergeCell ref="B361:C361"/>
    <mergeCell ref="D361:G361"/>
    <mergeCell ref="I361:J361"/>
    <mergeCell ref="K361:N361"/>
    <mergeCell ref="O361:P361"/>
    <mergeCell ref="B355:C355"/>
    <mergeCell ref="D355:G355"/>
    <mergeCell ref="I355:J355"/>
    <mergeCell ref="K355:N355"/>
    <mergeCell ref="O355:P355"/>
    <mergeCell ref="B357:C357"/>
    <mergeCell ref="D357:G357"/>
    <mergeCell ref="I357:J357"/>
    <mergeCell ref="K357:N357"/>
    <mergeCell ref="O357:P357"/>
    <mergeCell ref="B351:C351"/>
    <mergeCell ref="D351:G351"/>
    <mergeCell ref="I351:J351"/>
    <mergeCell ref="K351:N351"/>
    <mergeCell ref="O351:P351"/>
    <mergeCell ref="B353:C353"/>
    <mergeCell ref="D353:G353"/>
    <mergeCell ref="I353:J353"/>
    <mergeCell ref="K353:N353"/>
    <mergeCell ref="O353:P353"/>
    <mergeCell ref="B346:C346"/>
    <mergeCell ref="D346:G347"/>
    <mergeCell ref="I346:J346"/>
    <mergeCell ref="K346:N346"/>
    <mergeCell ref="O346:P346"/>
    <mergeCell ref="B349:C349"/>
    <mergeCell ref="D349:G349"/>
    <mergeCell ref="I349:J349"/>
    <mergeCell ref="K349:N349"/>
    <mergeCell ref="O349:P349"/>
    <mergeCell ref="B341:C341"/>
    <mergeCell ref="D341:G341"/>
    <mergeCell ref="I341:J341"/>
    <mergeCell ref="K341:N341"/>
    <mergeCell ref="O341:P341"/>
    <mergeCell ref="B343:C343"/>
    <mergeCell ref="D343:G344"/>
    <mergeCell ref="I343:J343"/>
    <mergeCell ref="K343:N343"/>
    <mergeCell ref="O343:P343"/>
    <mergeCell ref="B337:C337"/>
    <mergeCell ref="D337:G337"/>
    <mergeCell ref="O337:P337"/>
    <mergeCell ref="B339:C339"/>
    <mergeCell ref="D339:G339"/>
    <mergeCell ref="I339:J339"/>
    <mergeCell ref="K339:N339"/>
    <mergeCell ref="O339:P339"/>
    <mergeCell ref="B333:C333"/>
    <mergeCell ref="D333:G333"/>
    <mergeCell ref="I333:J333"/>
    <mergeCell ref="K333:N333"/>
    <mergeCell ref="O333:P333"/>
    <mergeCell ref="B335:C335"/>
    <mergeCell ref="D335:G335"/>
    <mergeCell ref="O335:P335"/>
    <mergeCell ref="B328:C328"/>
    <mergeCell ref="D328:G328"/>
    <mergeCell ref="I328:J328"/>
    <mergeCell ref="K328:N328"/>
    <mergeCell ref="O328:P328"/>
    <mergeCell ref="B330:C330"/>
    <mergeCell ref="D330:G331"/>
    <mergeCell ref="I330:J330"/>
    <mergeCell ref="K330:N330"/>
    <mergeCell ref="O330:P330"/>
    <mergeCell ref="B323:C323"/>
    <mergeCell ref="D323:G323"/>
    <mergeCell ref="O323:P323"/>
    <mergeCell ref="B325:C325"/>
    <mergeCell ref="D325:G326"/>
    <mergeCell ref="I325:J325"/>
    <mergeCell ref="K325:N325"/>
    <mergeCell ref="O325:P325"/>
    <mergeCell ref="B319:C319"/>
    <mergeCell ref="D319:G319"/>
    <mergeCell ref="I319:J319"/>
    <mergeCell ref="K319:N319"/>
    <mergeCell ref="O319:P319"/>
    <mergeCell ref="B321:C321"/>
    <mergeCell ref="D321:G321"/>
    <mergeCell ref="I321:J321"/>
    <mergeCell ref="K321:N321"/>
    <mergeCell ref="O321:P321"/>
    <mergeCell ref="B315:C315"/>
    <mergeCell ref="D315:G315"/>
    <mergeCell ref="I315:J315"/>
    <mergeCell ref="K315:N315"/>
    <mergeCell ref="O315:P315"/>
    <mergeCell ref="B317:C317"/>
    <mergeCell ref="D317:G317"/>
    <mergeCell ref="I317:J317"/>
    <mergeCell ref="K317:N317"/>
    <mergeCell ref="O317:P317"/>
    <mergeCell ref="B311:C311"/>
    <mergeCell ref="D311:G311"/>
    <mergeCell ref="O311:P311"/>
    <mergeCell ref="B313:C313"/>
    <mergeCell ref="D313:G313"/>
    <mergeCell ref="O313:P313"/>
    <mergeCell ref="B307:C307"/>
    <mergeCell ref="D307:G307"/>
    <mergeCell ref="I307:J307"/>
    <mergeCell ref="K307:N307"/>
    <mergeCell ref="O307:P307"/>
    <mergeCell ref="B309:C309"/>
    <mergeCell ref="D309:G309"/>
    <mergeCell ref="O309:P309"/>
    <mergeCell ref="B302:C302"/>
    <mergeCell ref="D302:G302"/>
    <mergeCell ref="I302:J302"/>
    <mergeCell ref="K302:N302"/>
    <mergeCell ref="O302:P302"/>
    <mergeCell ref="B304:C304"/>
    <mergeCell ref="D304:G305"/>
    <mergeCell ref="I304:J304"/>
    <mergeCell ref="K304:N304"/>
    <mergeCell ref="O304:P304"/>
    <mergeCell ref="B298:C298"/>
    <mergeCell ref="D298:G298"/>
    <mergeCell ref="O298:P298"/>
    <mergeCell ref="B300:C300"/>
    <mergeCell ref="D300:G300"/>
    <mergeCell ref="I300:J300"/>
    <mergeCell ref="K300:N300"/>
    <mergeCell ref="O300:P300"/>
    <mergeCell ref="B294:C294"/>
    <mergeCell ref="D294:G294"/>
    <mergeCell ref="I294:J294"/>
    <mergeCell ref="K294:N294"/>
    <mergeCell ref="O294:P294"/>
    <mergeCell ref="B296:C296"/>
    <mergeCell ref="D296:G296"/>
    <mergeCell ref="I296:J296"/>
    <mergeCell ref="K296:N296"/>
    <mergeCell ref="O296:P296"/>
    <mergeCell ref="B290:C290"/>
    <mergeCell ref="D290:G290"/>
    <mergeCell ref="O290:P290"/>
    <mergeCell ref="B292:C292"/>
    <mergeCell ref="D292:G292"/>
    <mergeCell ref="I292:J292"/>
    <mergeCell ref="K292:N292"/>
    <mergeCell ref="O292:P292"/>
    <mergeCell ref="B286:C286"/>
    <mergeCell ref="D286:G286"/>
    <mergeCell ref="O286:P286"/>
    <mergeCell ref="B288:C288"/>
    <mergeCell ref="D288:G288"/>
    <mergeCell ref="I288:J288"/>
    <mergeCell ref="K288:N288"/>
    <mergeCell ref="O288:P288"/>
    <mergeCell ref="B282:C282"/>
    <mergeCell ref="D282:G282"/>
    <mergeCell ref="O282:P282"/>
    <mergeCell ref="B284:C284"/>
    <mergeCell ref="D284:G284"/>
    <mergeCell ref="I284:J284"/>
    <mergeCell ref="K284:N284"/>
    <mergeCell ref="O284:P284"/>
    <mergeCell ref="B277:C277"/>
    <mergeCell ref="D277:G278"/>
    <mergeCell ref="I277:J277"/>
    <mergeCell ref="K277:N277"/>
    <mergeCell ref="O277:P277"/>
    <mergeCell ref="B280:C280"/>
    <mergeCell ref="D280:G280"/>
    <mergeCell ref="O280:P280"/>
    <mergeCell ref="B273:C273"/>
    <mergeCell ref="D273:G273"/>
    <mergeCell ref="I273:J273"/>
    <mergeCell ref="K273:N273"/>
    <mergeCell ref="O273:P273"/>
    <mergeCell ref="B275:C275"/>
    <mergeCell ref="D275:G275"/>
    <mergeCell ref="I275:J275"/>
    <mergeCell ref="K275:N275"/>
    <mergeCell ref="O275:P275"/>
    <mergeCell ref="B269:C269"/>
    <mergeCell ref="D269:G269"/>
    <mergeCell ref="I269:J269"/>
    <mergeCell ref="K269:N269"/>
    <mergeCell ref="O269:P269"/>
    <mergeCell ref="B271:C271"/>
    <mergeCell ref="D271:G271"/>
    <mergeCell ref="O271:P271"/>
    <mergeCell ref="B265:C265"/>
    <mergeCell ref="D265:G265"/>
    <mergeCell ref="I265:J265"/>
    <mergeCell ref="K265:N265"/>
    <mergeCell ref="O265:P265"/>
    <mergeCell ref="B267:C267"/>
    <mergeCell ref="D267:G267"/>
    <mergeCell ref="I267:J267"/>
    <mergeCell ref="K267:N267"/>
    <mergeCell ref="O267:P267"/>
    <mergeCell ref="B261:C261"/>
    <mergeCell ref="D261:G261"/>
    <mergeCell ref="O261:P261"/>
    <mergeCell ref="B263:C263"/>
    <mergeCell ref="D263:G263"/>
    <mergeCell ref="I263:J263"/>
    <mergeCell ref="K263:N263"/>
    <mergeCell ref="O263:P263"/>
    <mergeCell ref="B257:C257"/>
    <mergeCell ref="D257:G257"/>
    <mergeCell ref="I257:J257"/>
    <mergeCell ref="K257:N257"/>
    <mergeCell ref="O257:P257"/>
    <mergeCell ref="B259:C259"/>
    <mergeCell ref="D259:G259"/>
    <mergeCell ref="I259:J259"/>
    <mergeCell ref="K259:N259"/>
    <mergeCell ref="O259:P259"/>
    <mergeCell ref="B253:C253"/>
    <mergeCell ref="D253:G253"/>
    <mergeCell ref="I253:J253"/>
    <mergeCell ref="K253:N253"/>
    <mergeCell ref="O253:P253"/>
    <mergeCell ref="B255:C255"/>
    <mergeCell ref="D255:G255"/>
    <mergeCell ref="I255:J255"/>
    <mergeCell ref="K255:N255"/>
    <mergeCell ref="O255:P255"/>
    <mergeCell ref="B249:C249"/>
    <mergeCell ref="D249:G249"/>
    <mergeCell ref="I249:J249"/>
    <mergeCell ref="K249:N249"/>
    <mergeCell ref="O249:P249"/>
    <mergeCell ref="B251:C251"/>
    <mergeCell ref="D251:G251"/>
    <mergeCell ref="O251:P251"/>
    <mergeCell ref="B245:C245"/>
    <mergeCell ref="D245:G245"/>
    <mergeCell ref="I245:J245"/>
    <mergeCell ref="K245:N245"/>
    <mergeCell ref="O245:P245"/>
    <mergeCell ref="B247:C247"/>
    <mergeCell ref="D247:G247"/>
    <mergeCell ref="O247:P247"/>
    <mergeCell ref="B241:C241"/>
    <mergeCell ref="D241:G241"/>
    <mergeCell ref="I241:J241"/>
    <mergeCell ref="K241:N241"/>
    <mergeCell ref="O241:P241"/>
    <mergeCell ref="B243:C243"/>
    <mergeCell ref="D243:G243"/>
    <mergeCell ref="I243:J243"/>
    <mergeCell ref="K243:N243"/>
    <mergeCell ref="O243:P243"/>
    <mergeCell ref="B237:C237"/>
    <mergeCell ref="D237:G237"/>
    <mergeCell ref="I237:J237"/>
    <mergeCell ref="K237:N237"/>
    <mergeCell ref="O237:P237"/>
    <mergeCell ref="B239:C239"/>
    <mergeCell ref="D239:G239"/>
    <mergeCell ref="I239:J239"/>
    <mergeCell ref="K239:N239"/>
    <mergeCell ref="O239:P239"/>
    <mergeCell ref="B233:C233"/>
    <mergeCell ref="D233:G233"/>
    <mergeCell ref="O233:P233"/>
    <mergeCell ref="B235:C235"/>
    <mergeCell ref="D235:G235"/>
    <mergeCell ref="O235:P235"/>
    <mergeCell ref="B229:C229"/>
    <mergeCell ref="D229:G229"/>
    <mergeCell ref="I229:J229"/>
    <mergeCell ref="K229:N229"/>
    <mergeCell ref="O229:P229"/>
    <mergeCell ref="B231:C231"/>
    <mergeCell ref="D231:G231"/>
    <mergeCell ref="O231:P231"/>
    <mergeCell ref="B225:C225"/>
    <mergeCell ref="D225:G225"/>
    <mergeCell ref="I225:J225"/>
    <mergeCell ref="K225:N225"/>
    <mergeCell ref="O225:P225"/>
    <mergeCell ref="B227:C227"/>
    <mergeCell ref="D227:G227"/>
    <mergeCell ref="I227:J227"/>
    <mergeCell ref="K227:N227"/>
    <mergeCell ref="O227:P227"/>
    <mergeCell ref="B221:C221"/>
    <mergeCell ref="D221:G221"/>
    <mergeCell ref="I221:J221"/>
    <mergeCell ref="K221:N221"/>
    <mergeCell ref="O221:P221"/>
    <mergeCell ref="B223:C223"/>
    <mergeCell ref="D223:G224"/>
    <mergeCell ref="I223:J223"/>
    <mergeCell ref="K223:N223"/>
    <mergeCell ref="O223:P223"/>
    <mergeCell ref="B217:C217"/>
    <mergeCell ref="D217:G217"/>
    <mergeCell ref="I217:J217"/>
    <mergeCell ref="K217:N217"/>
    <mergeCell ref="O217:P217"/>
    <mergeCell ref="B219:C219"/>
    <mergeCell ref="D219:G219"/>
    <mergeCell ref="O219:P219"/>
    <mergeCell ref="B213:C213"/>
    <mergeCell ref="D213:G213"/>
    <mergeCell ref="I213:J213"/>
    <mergeCell ref="K213:N213"/>
    <mergeCell ref="O213:P213"/>
    <mergeCell ref="B215:C215"/>
    <mergeCell ref="D215:G215"/>
    <mergeCell ref="I215:J215"/>
    <mergeCell ref="K215:N215"/>
    <mergeCell ref="O215:P215"/>
    <mergeCell ref="B209:C209"/>
    <mergeCell ref="D209:G209"/>
    <mergeCell ref="I209:J209"/>
    <mergeCell ref="K209:N209"/>
    <mergeCell ref="O209:P209"/>
    <mergeCell ref="B211:C211"/>
    <mergeCell ref="D211:G211"/>
    <mergeCell ref="O211:P211"/>
    <mergeCell ref="B205:C205"/>
    <mergeCell ref="D205:G205"/>
    <mergeCell ref="O205:P205"/>
    <mergeCell ref="B207:C207"/>
    <mergeCell ref="D207:G207"/>
    <mergeCell ref="I207:J207"/>
    <mergeCell ref="K207:N207"/>
    <mergeCell ref="O207:P207"/>
    <mergeCell ref="B201:C201"/>
    <mergeCell ref="D201:G201"/>
    <mergeCell ref="I201:J201"/>
    <mergeCell ref="K201:N201"/>
    <mergeCell ref="O201:P201"/>
    <mergeCell ref="B203:C203"/>
    <mergeCell ref="D203:G203"/>
    <mergeCell ref="I203:J203"/>
    <mergeCell ref="K203:N203"/>
    <mergeCell ref="O203:P203"/>
    <mergeCell ref="B197:C197"/>
    <mergeCell ref="D197:G197"/>
    <mergeCell ref="I197:J197"/>
    <mergeCell ref="K197:N197"/>
    <mergeCell ref="O197:P197"/>
    <mergeCell ref="B199:C199"/>
    <mergeCell ref="D199:G199"/>
    <mergeCell ref="I199:J199"/>
    <mergeCell ref="K199:N199"/>
    <mergeCell ref="O199:P199"/>
    <mergeCell ref="B193:C193"/>
    <mergeCell ref="D193:G193"/>
    <mergeCell ref="I193:J193"/>
    <mergeCell ref="K193:N193"/>
    <mergeCell ref="O193:P193"/>
    <mergeCell ref="B195:C195"/>
    <mergeCell ref="D195:G195"/>
    <mergeCell ref="I195:J195"/>
    <mergeCell ref="K195:N195"/>
    <mergeCell ref="O195:P195"/>
    <mergeCell ref="B189:C189"/>
    <mergeCell ref="D189:G189"/>
    <mergeCell ref="I189:J189"/>
    <mergeCell ref="K189:N189"/>
    <mergeCell ref="O189:P189"/>
    <mergeCell ref="B191:C191"/>
    <mergeCell ref="D191:G191"/>
    <mergeCell ref="I191:J191"/>
    <mergeCell ref="K191:N191"/>
    <mergeCell ref="O191:P191"/>
    <mergeCell ref="B185:C185"/>
    <mergeCell ref="D185:G185"/>
    <mergeCell ref="O185:P185"/>
    <mergeCell ref="B187:C187"/>
    <mergeCell ref="D187:G187"/>
    <mergeCell ref="I187:J187"/>
    <mergeCell ref="K187:N187"/>
    <mergeCell ref="O187:P187"/>
    <mergeCell ref="B181:C181"/>
    <mergeCell ref="D181:G181"/>
    <mergeCell ref="O181:P181"/>
    <mergeCell ref="B183:C183"/>
    <mergeCell ref="D183:G183"/>
    <mergeCell ref="I183:J183"/>
    <mergeCell ref="K183:N183"/>
    <mergeCell ref="O183:P183"/>
    <mergeCell ref="B177:C177"/>
    <mergeCell ref="D177:G177"/>
    <mergeCell ref="I177:J177"/>
    <mergeCell ref="K177:N177"/>
    <mergeCell ref="O177:P177"/>
    <mergeCell ref="B179:C179"/>
    <mergeCell ref="D179:G179"/>
    <mergeCell ref="I179:J179"/>
    <mergeCell ref="K179:N179"/>
    <mergeCell ref="O179:P179"/>
    <mergeCell ref="B173:C173"/>
    <mergeCell ref="D173:G173"/>
    <mergeCell ref="I173:J173"/>
    <mergeCell ref="K173:N173"/>
    <mergeCell ref="O173:P173"/>
    <mergeCell ref="B175:C175"/>
    <mergeCell ref="D175:G175"/>
    <mergeCell ref="I175:J175"/>
    <mergeCell ref="K175:N175"/>
    <mergeCell ref="O175:P175"/>
    <mergeCell ref="B169:C169"/>
    <mergeCell ref="D169:G169"/>
    <mergeCell ref="O169:P169"/>
    <mergeCell ref="B171:C171"/>
    <mergeCell ref="D171:G171"/>
    <mergeCell ref="I171:J171"/>
    <mergeCell ref="K171:N171"/>
    <mergeCell ref="O171:P171"/>
    <mergeCell ref="B165:C165"/>
    <mergeCell ref="D165:G165"/>
    <mergeCell ref="I165:J165"/>
    <mergeCell ref="K165:N165"/>
    <mergeCell ref="O165:P165"/>
    <mergeCell ref="B167:C167"/>
    <mergeCell ref="D167:G167"/>
    <mergeCell ref="O167:P167"/>
    <mergeCell ref="B161:C161"/>
    <mergeCell ref="D161:G161"/>
    <mergeCell ref="I161:J161"/>
    <mergeCell ref="K161:N161"/>
    <mergeCell ref="O161:P161"/>
    <mergeCell ref="B163:C163"/>
    <mergeCell ref="D163:G163"/>
    <mergeCell ref="I163:J163"/>
    <mergeCell ref="K163:N163"/>
    <mergeCell ref="O163:P163"/>
    <mergeCell ref="B157:C157"/>
    <mergeCell ref="D157:G157"/>
    <mergeCell ref="I157:J157"/>
    <mergeCell ref="K157:N157"/>
    <mergeCell ref="O157:P157"/>
    <mergeCell ref="B159:C159"/>
    <mergeCell ref="D159:G159"/>
    <mergeCell ref="I159:J159"/>
    <mergeCell ref="K159:N159"/>
    <mergeCell ref="O159:P159"/>
    <mergeCell ref="B153:C153"/>
    <mergeCell ref="D153:G153"/>
    <mergeCell ref="O153:P153"/>
    <mergeCell ref="B155:C155"/>
    <mergeCell ref="D155:G155"/>
    <mergeCell ref="I155:J155"/>
    <mergeCell ref="K155:N155"/>
    <mergeCell ref="O155:P155"/>
    <mergeCell ref="B149:C149"/>
    <mergeCell ref="D149:G149"/>
    <mergeCell ref="I149:J149"/>
    <mergeCell ref="K149:N149"/>
    <mergeCell ref="O149:P149"/>
    <mergeCell ref="B151:C151"/>
    <mergeCell ref="D151:G151"/>
    <mergeCell ref="I151:J151"/>
    <mergeCell ref="K151:N151"/>
    <mergeCell ref="O151:P151"/>
    <mergeCell ref="B145:C145"/>
    <mergeCell ref="D145:G145"/>
    <mergeCell ref="O145:P145"/>
    <mergeCell ref="B147:C147"/>
    <mergeCell ref="D147:G147"/>
    <mergeCell ref="I147:J147"/>
    <mergeCell ref="K147:N147"/>
    <mergeCell ref="O147:P147"/>
    <mergeCell ref="B141:C141"/>
    <mergeCell ref="D141:G141"/>
    <mergeCell ref="I141:J141"/>
    <mergeCell ref="K141:N141"/>
    <mergeCell ref="O141:P141"/>
    <mergeCell ref="B143:C143"/>
    <mergeCell ref="D143:G143"/>
    <mergeCell ref="I143:J143"/>
    <mergeCell ref="K143:N143"/>
    <mergeCell ref="O143:P143"/>
    <mergeCell ref="B137:C137"/>
    <mergeCell ref="D137:G137"/>
    <mergeCell ref="I137:J137"/>
    <mergeCell ref="K137:N137"/>
    <mergeCell ref="O137:P137"/>
    <mergeCell ref="B139:C139"/>
    <mergeCell ref="D139:G139"/>
    <mergeCell ref="I139:J139"/>
    <mergeCell ref="K139:N139"/>
    <mergeCell ref="O139:P139"/>
    <mergeCell ref="B133:C133"/>
    <mergeCell ref="D133:G133"/>
    <mergeCell ref="O133:P133"/>
    <mergeCell ref="B135:C135"/>
    <mergeCell ref="D135:G135"/>
    <mergeCell ref="I135:J135"/>
    <mergeCell ref="K135:N135"/>
    <mergeCell ref="O135:P135"/>
    <mergeCell ref="B128:C128"/>
    <mergeCell ref="D128:G128"/>
    <mergeCell ref="I128:J128"/>
    <mergeCell ref="K128:N128"/>
    <mergeCell ref="O128:P128"/>
    <mergeCell ref="B130:C130"/>
    <mergeCell ref="D130:G131"/>
    <mergeCell ref="I130:J130"/>
    <mergeCell ref="K130:N130"/>
    <mergeCell ref="O130:P130"/>
    <mergeCell ref="B124:C124"/>
    <mergeCell ref="D124:G124"/>
    <mergeCell ref="I124:J124"/>
    <mergeCell ref="K124:N124"/>
    <mergeCell ref="O124:P124"/>
    <mergeCell ref="B126:C126"/>
    <mergeCell ref="D126:G126"/>
    <mergeCell ref="I126:J126"/>
    <mergeCell ref="K126:N126"/>
    <mergeCell ref="O126:P126"/>
    <mergeCell ref="B120:C120"/>
    <mergeCell ref="D120:G120"/>
    <mergeCell ref="O120:P120"/>
    <mergeCell ref="B122:C122"/>
    <mergeCell ref="D122:G122"/>
    <mergeCell ref="O122:P122"/>
    <mergeCell ref="B117:C117"/>
    <mergeCell ref="D117:G117"/>
    <mergeCell ref="I117:J117"/>
    <mergeCell ref="K117:N117"/>
    <mergeCell ref="O117:P117"/>
    <mergeCell ref="B119:C119"/>
    <mergeCell ref="D119:G119"/>
    <mergeCell ref="O119:P119"/>
    <mergeCell ref="B113:C113"/>
    <mergeCell ref="D113:G113"/>
    <mergeCell ref="I113:J113"/>
    <mergeCell ref="K113:N113"/>
    <mergeCell ref="O113:P113"/>
    <mergeCell ref="B115:C115"/>
    <mergeCell ref="D115:G115"/>
    <mergeCell ref="I115:J115"/>
    <mergeCell ref="K115:N115"/>
    <mergeCell ref="O115:P115"/>
    <mergeCell ref="B109:C109"/>
    <mergeCell ref="D109:G109"/>
    <mergeCell ref="O109:P109"/>
    <mergeCell ref="B111:C111"/>
    <mergeCell ref="D111:G111"/>
    <mergeCell ref="I111:J111"/>
    <mergeCell ref="K111:N111"/>
    <mergeCell ref="O111:P111"/>
    <mergeCell ref="B105:C105"/>
    <mergeCell ref="D105:G105"/>
    <mergeCell ref="I105:J105"/>
    <mergeCell ref="K105:N105"/>
    <mergeCell ref="O105:P105"/>
    <mergeCell ref="B107:C107"/>
    <mergeCell ref="D107:G107"/>
    <mergeCell ref="O107:P107"/>
    <mergeCell ref="B100:C100"/>
    <mergeCell ref="D100:G101"/>
    <mergeCell ref="I100:J100"/>
    <mergeCell ref="K100:N100"/>
    <mergeCell ref="O100:P100"/>
    <mergeCell ref="B103:C103"/>
    <mergeCell ref="D103:G103"/>
    <mergeCell ref="O103:P103"/>
    <mergeCell ref="B93:C93"/>
    <mergeCell ref="D93:G95"/>
    <mergeCell ref="I93:J93"/>
    <mergeCell ref="K93:N93"/>
    <mergeCell ref="O93:P93"/>
    <mergeCell ref="B97:C97"/>
    <mergeCell ref="D97:G98"/>
    <mergeCell ref="I97:J97"/>
    <mergeCell ref="K97:N97"/>
    <mergeCell ref="O97:P97"/>
    <mergeCell ref="B88:C88"/>
    <mergeCell ref="D88:G89"/>
    <mergeCell ref="I88:J88"/>
    <mergeCell ref="K88:N88"/>
    <mergeCell ref="O88:P88"/>
    <mergeCell ref="B91:C91"/>
    <mergeCell ref="D91:G91"/>
    <mergeCell ref="O91:P91"/>
    <mergeCell ref="B83:C83"/>
    <mergeCell ref="D83:G84"/>
    <mergeCell ref="I83:J83"/>
    <mergeCell ref="K83:N83"/>
    <mergeCell ref="O83:P83"/>
    <mergeCell ref="B86:C86"/>
    <mergeCell ref="D86:G86"/>
    <mergeCell ref="O86:P86"/>
    <mergeCell ref="B77:C77"/>
    <mergeCell ref="D77:G78"/>
    <mergeCell ref="I77:J77"/>
    <mergeCell ref="K77:N77"/>
    <mergeCell ref="O77:P77"/>
    <mergeCell ref="B80:C80"/>
    <mergeCell ref="D80:G81"/>
    <mergeCell ref="O80:P80"/>
    <mergeCell ref="B71:C71"/>
    <mergeCell ref="D71:G72"/>
    <mergeCell ref="I71:J71"/>
    <mergeCell ref="K71:N71"/>
    <mergeCell ref="O71:P71"/>
    <mergeCell ref="B74:C74"/>
    <mergeCell ref="D74:G75"/>
    <mergeCell ref="I74:J74"/>
    <mergeCell ref="K74:N74"/>
    <mergeCell ref="O74:P74"/>
    <mergeCell ref="B67:C67"/>
    <mergeCell ref="D67:G67"/>
    <mergeCell ref="I67:J67"/>
    <mergeCell ref="K67:N67"/>
    <mergeCell ref="O67:P67"/>
    <mergeCell ref="B69:C69"/>
    <mergeCell ref="D69:G69"/>
    <mergeCell ref="O69:P69"/>
    <mergeCell ref="B61:C61"/>
    <mergeCell ref="D61:G61"/>
    <mergeCell ref="I61:J61"/>
    <mergeCell ref="K61:N61"/>
    <mergeCell ref="O61:P61"/>
    <mergeCell ref="B63:C63"/>
    <mergeCell ref="D63:G65"/>
    <mergeCell ref="O63:P63"/>
    <mergeCell ref="B56:C56"/>
    <mergeCell ref="D56:G57"/>
    <mergeCell ref="I56:J56"/>
    <mergeCell ref="K56:N56"/>
    <mergeCell ref="O56:P56"/>
    <mergeCell ref="B59:C59"/>
    <mergeCell ref="D59:G59"/>
    <mergeCell ref="O59:P59"/>
    <mergeCell ref="B51:C51"/>
    <mergeCell ref="D51:G51"/>
    <mergeCell ref="O51:P51"/>
    <mergeCell ref="B53:C53"/>
    <mergeCell ref="D53:G54"/>
    <mergeCell ref="O53:P53"/>
    <mergeCell ref="B47:C47"/>
    <mergeCell ref="D47:G47"/>
    <mergeCell ref="I47:J47"/>
    <mergeCell ref="K47:N47"/>
    <mergeCell ref="O47:P47"/>
    <mergeCell ref="B49:C49"/>
    <mergeCell ref="D49:G49"/>
    <mergeCell ref="I49:J49"/>
    <mergeCell ref="K49:N49"/>
    <mergeCell ref="O49:P49"/>
    <mergeCell ref="B43:C43"/>
    <mergeCell ref="D43:G43"/>
    <mergeCell ref="O43:P43"/>
    <mergeCell ref="B45:C45"/>
    <mergeCell ref="D45:G45"/>
    <mergeCell ref="I45:J45"/>
    <mergeCell ref="K45:N45"/>
    <mergeCell ref="O45:P45"/>
    <mergeCell ref="B38:C38"/>
    <mergeCell ref="D38:G38"/>
    <mergeCell ref="I38:J38"/>
    <mergeCell ref="K38:N38"/>
    <mergeCell ref="O38:P38"/>
    <mergeCell ref="B40:C40"/>
    <mergeCell ref="D40:G41"/>
    <mergeCell ref="I40:J40"/>
    <mergeCell ref="K40:N40"/>
    <mergeCell ref="O40:P40"/>
    <mergeCell ref="B34:C34"/>
    <mergeCell ref="D34:G34"/>
    <mergeCell ref="I34:J34"/>
    <mergeCell ref="K34:N34"/>
    <mergeCell ref="O34:P34"/>
    <mergeCell ref="B36:C36"/>
    <mergeCell ref="D36:G36"/>
    <mergeCell ref="I36:J36"/>
    <mergeCell ref="K36:N36"/>
    <mergeCell ref="O36:P36"/>
    <mergeCell ref="B30:C30"/>
    <mergeCell ref="D30:G30"/>
    <mergeCell ref="I30:J30"/>
    <mergeCell ref="K30:N30"/>
    <mergeCell ref="O30:P30"/>
    <mergeCell ref="B32:C32"/>
    <mergeCell ref="D32:G32"/>
    <mergeCell ref="I32:J32"/>
    <mergeCell ref="K32:N32"/>
    <mergeCell ref="O32:P32"/>
    <mergeCell ref="B26:C26"/>
    <mergeCell ref="D26:G26"/>
    <mergeCell ref="I26:J26"/>
    <mergeCell ref="K26:N26"/>
    <mergeCell ref="O26:P26"/>
    <mergeCell ref="B28:C28"/>
    <mergeCell ref="D28:G28"/>
    <mergeCell ref="I28:J28"/>
    <mergeCell ref="K28:N28"/>
    <mergeCell ref="O28:P28"/>
    <mergeCell ref="B22:C22"/>
    <mergeCell ref="D22:G22"/>
    <mergeCell ref="I22:J22"/>
    <mergeCell ref="K22:N22"/>
    <mergeCell ref="O22:P22"/>
    <mergeCell ref="B24:C24"/>
    <mergeCell ref="D24:G24"/>
    <mergeCell ref="I24:J24"/>
    <mergeCell ref="K24:N24"/>
    <mergeCell ref="O24:P24"/>
    <mergeCell ref="B18:C18"/>
    <mergeCell ref="D18:G18"/>
    <mergeCell ref="O18:P18"/>
    <mergeCell ref="B20:C20"/>
    <mergeCell ref="D20:G20"/>
    <mergeCell ref="I20:J20"/>
    <mergeCell ref="K20:N20"/>
    <mergeCell ref="O20:P20"/>
    <mergeCell ref="B14:C14"/>
    <mergeCell ref="D14:E14"/>
    <mergeCell ref="I14:J14"/>
    <mergeCell ref="K14:N14"/>
    <mergeCell ref="O14:P14"/>
    <mergeCell ref="B16:C16"/>
    <mergeCell ref="D16:G16"/>
    <mergeCell ref="O16:P16"/>
    <mergeCell ref="B11:C11"/>
    <mergeCell ref="D11:J11"/>
    <mergeCell ref="K11:N11"/>
    <mergeCell ref="O11:P11"/>
    <mergeCell ref="B12:C12"/>
    <mergeCell ref="D12:G12"/>
    <mergeCell ref="M2:O2"/>
    <mergeCell ref="B5:P5"/>
    <mergeCell ref="B7:C7"/>
    <mergeCell ref="E7:P8"/>
    <mergeCell ref="B10:C10"/>
    <mergeCell ref="E10:P10"/>
  </mergeCells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syncVertical="1" syncRef="A45" transitionEvaluation="1">
    <tabColor rgb="FF00FF00"/>
  </sheetPr>
  <dimension ref="A1:Z123"/>
  <sheetViews>
    <sheetView showGridLines="0" view="pageBreakPreview" topLeftCell="A45" zoomScaleNormal="100" zoomScaleSheetLayoutView="100" workbookViewId="0">
      <selection activeCell="I25" sqref="I25"/>
    </sheetView>
  </sheetViews>
  <sheetFormatPr baseColWidth="10" defaultColWidth="11" defaultRowHeight="13.5" x14ac:dyDescent="0.25"/>
  <cols>
    <col min="1" max="1" width="1" style="181" customWidth="1"/>
    <col min="2" max="2" width="7.42578125" style="181" customWidth="1"/>
    <col min="3" max="3" width="51.5703125" style="181" customWidth="1"/>
    <col min="4" max="4" width="13.42578125" style="181" customWidth="1"/>
    <col min="5" max="5" width="10" style="181" customWidth="1"/>
    <col min="6" max="6" width="3" style="181" customWidth="1"/>
    <col min="7" max="7" width="6.140625" style="181" customWidth="1"/>
    <col min="8" max="8" width="3.140625" style="181" customWidth="1"/>
    <col min="9" max="9" width="10.5703125" style="181" customWidth="1"/>
    <col min="10" max="10" width="10.28515625" style="181" customWidth="1"/>
    <col min="11" max="11" width="14.42578125" style="181" customWidth="1"/>
    <col min="12" max="12" width="19.28515625" style="182" customWidth="1"/>
    <col min="13" max="13" width="21.5703125" style="183" customWidth="1"/>
    <col min="14" max="14" width="15.28515625" style="184" customWidth="1"/>
    <col min="15" max="15" width="22" style="183" customWidth="1"/>
    <col min="16" max="16" width="13.42578125" style="185" customWidth="1"/>
    <col min="17" max="18" width="11" style="181" customWidth="1"/>
    <col min="19" max="19" width="12.7109375" style="181" customWidth="1"/>
    <col min="20" max="20" width="13.7109375" style="181" customWidth="1"/>
    <col min="21" max="22" width="11.140625" style="186" customWidth="1"/>
    <col min="23" max="23" width="17" style="186" customWidth="1"/>
    <col min="24" max="24" width="12.5703125" style="186" customWidth="1"/>
    <col min="25" max="26" width="11.7109375" style="186" customWidth="1"/>
    <col min="27" max="16384" width="11" style="181"/>
  </cols>
  <sheetData>
    <row r="1" spans="1:26" ht="13.5" customHeight="1" x14ac:dyDescent="0.25"/>
    <row r="2" spans="1:26" ht="17.45" customHeight="1" x14ac:dyDescent="0.25">
      <c r="A2" s="187"/>
      <c r="B2" s="188"/>
      <c r="C2" s="500" t="s">
        <v>1823</v>
      </c>
      <c r="D2" s="500"/>
      <c r="E2" s="500"/>
      <c r="F2" s="500"/>
      <c r="G2" s="500"/>
      <c r="H2" s="500"/>
      <c r="I2" s="500"/>
      <c r="J2" s="500"/>
      <c r="K2" s="500"/>
      <c r="N2" s="189"/>
      <c r="P2" s="190"/>
    </row>
    <row r="3" spans="1:26" ht="27.6" customHeight="1" x14ac:dyDescent="0.25">
      <c r="C3" s="500"/>
      <c r="D3" s="500"/>
      <c r="E3" s="500"/>
      <c r="F3" s="500"/>
      <c r="G3" s="500"/>
      <c r="H3" s="500"/>
      <c r="I3" s="500"/>
      <c r="J3" s="500"/>
      <c r="K3" s="500"/>
    </row>
    <row r="4" spans="1:26" s="191" customFormat="1" ht="17.25" customHeight="1" x14ac:dyDescent="0.25">
      <c r="B4" s="192"/>
      <c r="D4" s="193">
        <v>44469</v>
      </c>
      <c r="E4" s="194"/>
      <c r="F4" s="194"/>
      <c r="G4" s="194"/>
      <c r="H4" s="194"/>
      <c r="I4" s="194"/>
      <c r="J4" s="194"/>
      <c r="K4" s="194"/>
      <c r="L4" s="195"/>
      <c r="N4" s="196"/>
      <c r="O4" s="197"/>
      <c r="P4" s="198"/>
      <c r="U4" s="199"/>
      <c r="V4" s="199"/>
      <c r="W4" s="199"/>
      <c r="X4" s="199"/>
      <c r="Y4" s="199"/>
      <c r="Z4" s="199"/>
    </row>
    <row r="5" spans="1:26" ht="7.5" customHeight="1" x14ac:dyDescent="0.25">
      <c r="B5" s="187"/>
      <c r="D5" s="200"/>
    </row>
    <row r="6" spans="1:26" ht="16.5" customHeight="1" x14ac:dyDescent="0.25">
      <c r="A6" s="187"/>
      <c r="B6" s="501" t="s">
        <v>1824</v>
      </c>
      <c r="C6" s="501"/>
      <c r="D6" s="501"/>
      <c r="E6" s="501"/>
      <c r="F6" s="501"/>
      <c r="G6" s="501"/>
      <c r="H6" s="501"/>
      <c r="I6" s="501"/>
      <c r="J6" s="501"/>
      <c r="K6" s="501"/>
      <c r="M6" s="201"/>
    </row>
    <row r="7" spans="1:26" ht="18.75" customHeight="1" x14ac:dyDescent="0.25">
      <c r="A7" s="187"/>
      <c r="B7" s="202"/>
      <c r="C7" s="203"/>
      <c r="D7" s="203"/>
      <c r="E7" s="203"/>
      <c r="F7" s="204"/>
      <c r="G7" s="205" t="s">
        <v>1825</v>
      </c>
      <c r="I7" s="205" t="s">
        <v>1826</v>
      </c>
      <c r="J7" s="206" t="e">
        <f>+(J8+#REF!)*30</f>
        <v>#REF!</v>
      </c>
      <c r="K7" s="207" t="s">
        <v>1827</v>
      </c>
      <c r="L7" s="208"/>
      <c r="M7" s="209"/>
      <c r="N7" s="210"/>
      <c r="O7" s="211"/>
      <c r="P7" s="212"/>
    </row>
    <row r="8" spans="1:26" ht="16.5" customHeight="1" x14ac:dyDescent="0.25">
      <c r="B8" s="213"/>
      <c r="C8" s="181" t="s">
        <v>1828</v>
      </c>
      <c r="E8" s="181">
        <f>+J8*30</f>
        <v>240</v>
      </c>
      <c r="F8" s="181" t="s">
        <v>1827</v>
      </c>
      <c r="H8" s="204"/>
      <c r="I8" s="214"/>
      <c r="J8" s="215">
        <v>8</v>
      </c>
      <c r="K8" s="216" t="s">
        <v>1811</v>
      </c>
      <c r="L8" s="217"/>
      <c r="N8" s="218"/>
      <c r="O8" s="219"/>
    </row>
    <row r="9" spans="1:26" ht="16.5" customHeight="1" x14ac:dyDescent="0.25">
      <c r="B9" s="213"/>
      <c r="C9" s="187"/>
      <c r="D9" s="187"/>
      <c r="E9" s="187">
        <f t="shared" ref="E9" si="0">+J9*30</f>
        <v>240</v>
      </c>
      <c r="F9" s="187" t="s">
        <v>1827</v>
      </c>
      <c r="G9" s="187"/>
      <c r="H9" s="220"/>
      <c r="I9" s="221"/>
      <c r="J9" s="222">
        <f>SUM(J8:J8)</f>
        <v>8</v>
      </c>
      <c r="K9" s="223" t="s">
        <v>1251</v>
      </c>
      <c r="L9" s="217"/>
      <c r="N9" s="218"/>
      <c r="O9" s="219"/>
    </row>
    <row r="10" spans="1:26" ht="19.899999999999999" customHeight="1" x14ac:dyDescent="0.25">
      <c r="B10" s="213"/>
      <c r="E10" s="502"/>
      <c r="F10" s="502"/>
      <c r="G10" s="502"/>
      <c r="H10" s="502"/>
      <c r="I10" s="502"/>
      <c r="J10" s="502"/>
      <c r="K10" s="502"/>
      <c r="L10" s="217"/>
      <c r="N10" s="218"/>
      <c r="O10" s="219"/>
    </row>
    <row r="11" spans="1:26" ht="16.5" customHeight="1" x14ac:dyDescent="0.25">
      <c r="B11" s="213"/>
      <c r="H11" s="204"/>
      <c r="I11" s="214"/>
      <c r="J11" s="224"/>
      <c r="K11" s="225"/>
      <c r="L11" s="217"/>
      <c r="N11" s="218"/>
      <c r="O11" s="219"/>
    </row>
    <row r="12" spans="1:26" ht="19.149999999999999" customHeight="1" x14ac:dyDescent="0.25">
      <c r="A12" s="226"/>
      <c r="B12" s="227">
        <v>1</v>
      </c>
      <c r="C12" s="228" t="s">
        <v>1812</v>
      </c>
      <c r="D12" s="229" t="s">
        <v>1829</v>
      </c>
      <c r="F12" s="229"/>
      <c r="L12" s="230"/>
      <c r="M12" s="231" t="s">
        <v>1830</v>
      </c>
      <c r="N12" s="232"/>
      <c r="O12" s="233">
        <v>5810484.5899999999</v>
      </c>
      <c r="P12" s="234"/>
    </row>
    <row r="13" spans="1:26" ht="16.899999999999999" customHeight="1" x14ac:dyDescent="0.25">
      <c r="A13" s="235"/>
      <c r="L13" s="230"/>
      <c r="M13" s="236" t="s">
        <v>1831</v>
      </c>
      <c r="N13" s="210"/>
      <c r="O13" s="237">
        <f>+K43</f>
        <v>0</v>
      </c>
      <c r="P13" s="238"/>
      <c r="Q13" s="239"/>
    </row>
    <row r="14" spans="1:26" ht="16.899999999999999" customHeight="1" x14ac:dyDescent="0.25">
      <c r="A14" s="226"/>
      <c r="B14" s="228">
        <v>1.01</v>
      </c>
      <c r="C14" s="228" t="s">
        <v>1813</v>
      </c>
      <c r="D14" s="204"/>
      <c r="E14" s="204"/>
      <c r="F14" s="204"/>
      <c r="G14" s="204"/>
      <c r="H14" s="204"/>
      <c r="I14" s="204"/>
      <c r="J14" s="204"/>
      <c r="K14" s="229" t="s">
        <v>1832</v>
      </c>
      <c r="L14" s="230"/>
      <c r="M14" s="236" t="s">
        <v>1833</v>
      </c>
      <c r="N14" s="210"/>
      <c r="O14" s="237">
        <f>+K109</f>
        <v>0</v>
      </c>
      <c r="P14" s="238"/>
      <c r="Q14" s="239"/>
    </row>
    <row r="15" spans="1:26" x14ac:dyDescent="0.25">
      <c r="A15" s="235"/>
      <c r="B15" s="229"/>
      <c r="C15" s="229" t="s">
        <v>1834</v>
      </c>
      <c r="D15" s="204"/>
      <c r="E15" s="204"/>
      <c r="F15" s="204"/>
      <c r="G15" s="204"/>
      <c r="H15" s="204"/>
      <c r="I15" s="240"/>
      <c r="J15" s="204"/>
      <c r="K15" s="241">
        <v>0</v>
      </c>
      <c r="L15" s="242"/>
      <c r="M15" s="236" t="s">
        <v>1835</v>
      </c>
      <c r="N15" s="243">
        <v>0.08</v>
      </c>
      <c r="O15" s="237">
        <f>+O12*N15</f>
        <v>464838.7672</v>
      </c>
      <c r="P15" s="238"/>
      <c r="Q15" s="244"/>
    </row>
    <row r="16" spans="1:26" x14ac:dyDescent="0.25">
      <c r="A16" s="235"/>
      <c r="B16" s="229"/>
      <c r="C16" s="229" t="s">
        <v>1836</v>
      </c>
      <c r="D16" s="204"/>
      <c r="E16" s="204"/>
      <c r="F16" s="204"/>
      <c r="G16" s="204"/>
      <c r="H16" s="204"/>
      <c r="I16" s="204"/>
      <c r="J16" s="204"/>
      <c r="K16" s="241">
        <v>0</v>
      </c>
      <c r="L16" s="242"/>
      <c r="M16" s="245" t="s">
        <v>1837</v>
      </c>
      <c r="N16" s="246"/>
      <c r="O16" s="247">
        <f>SUM(O12:O15)</f>
        <v>6275323.3571999995</v>
      </c>
      <c r="P16" s="238"/>
    </row>
    <row r="17" spans="1:20" hidden="1" x14ac:dyDescent="0.25">
      <c r="A17" s="235"/>
      <c r="B17" s="229"/>
      <c r="C17" s="229"/>
      <c r="D17" s="204"/>
      <c r="E17" s="248" t="s">
        <v>1838</v>
      </c>
      <c r="F17" s="249"/>
      <c r="G17" s="250" t="s">
        <v>1839</v>
      </c>
      <c r="H17" s="250"/>
      <c r="I17" s="250" t="s">
        <v>1840</v>
      </c>
      <c r="J17" s="250"/>
      <c r="K17" s="241"/>
      <c r="L17" s="242"/>
      <c r="M17" s="245"/>
      <c r="N17" s="246"/>
      <c r="O17" s="251"/>
      <c r="P17" s="238"/>
    </row>
    <row r="18" spans="1:20" hidden="1" x14ac:dyDescent="0.25">
      <c r="A18" s="235"/>
      <c r="B18" s="229"/>
      <c r="C18" s="252" t="s">
        <v>1841</v>
      </c>
      <c r="D18" s="204"/>
      <c r="E18" s="253">
        <v>1</v>
      </c>
      <c r="F18" s="254" t="s">
        <v>1842</v>
      </c>
      <c r="G18" s="255">
        <v>250</v>
      </c>
      <c r="H18" s="254" t="s">
        <v>1842</v>
      </c>
      <c r="I18" s="256">
        <f>+E18*G18</f>
        <v>250</v>
      </c>
      <c r="J18" s="257"/>
      <c r="K18" s="241"/>
      <c r="L18" s="242"/>
      <c r="M18" s="245"/>
      <c r="N18" s="246"/>
      <c r="O18" s="251"/>
      <c r="P18" s="238"/>
    </row>
    <row r="19" spans="1:20" hidden="1" x14ac:dyDescent="0.25">
      <c r="A19" s="235"/>
      <c r="B19" s="229"/>
      <c r="C19" s="252" t="s">
        <v>1843</v>
      </c>
      <c r="D19" s="204"/>
      <c r="E19" s="253">
        <v>1</v>
      </c>
      <c r="F19" s="254" t="s">
        <v>1842</v>
      </c>
      <c r="G19" s="255">
        <v>250</v>
      </c>
      <c r="H19" s="254" t="s">
        <v>1842</v>
      </c>
      <c r="I19" s="256">
        <f t="shared" ref="I19:I21" si="1">+E19*G19</f>
        <v>250</v>
      </c>
      <c r="J19" s="252"/>
      <c r="K19" s="241"/>
      <c r="L19" s="242"/>
      <c r="M19" s="245"/>
      <c r="N19" s="246"/>
      <c r="O19" s="251"/>
      <c r="P19" s="238"/>
    </row>
    <row r="20" spans="1:20" hidden="1" x14ac:dyDescent="0.25">
      <c r="A20" s="235"/>
      <c r="B20" s="229"/>
      <c r="C20" s="252" t="s">
        <v>1844</v>
      </c>
      <c r="D20" s="204"/>
      <c r="E20" s="253">
        <v>1</v>
      </c>
      <c r="F20" s="254" t="s">
        <v>1842</v>
      </c>
      <c r="G20" s="255">
        <v>250</v>
      </c>
      <c r="H20" s="254" t="s">
        <v>1842</v>
      </c>
      <c r="I20" s="256">
        <f t="shared" si="1"/>
        <v>250</v>
      </c>
      <c r="J20" s="252"/>
      <c r="K20" s="241"/>
      <c r="L20" s="242"/>
      <c r="M20" s="245"/>
      <c r="N20" s="246"/>
      <c r="O20" s="251"/>
      <c r="P20" s="238"/>
    </row>
    <row r="21" spans="1:20" hidden="1" x14ac:dyDescent="0.25">
      <c r="A21" s="235"/>
      <c r="B21" s="229"/>
      <c r="C21" s="252" t="s">
        <v>1845</v>
      </c>
      <c r="D21" s="204"/>
      <c r="E21" s="253">
        <v>1</v>
      </c>
      <c r="F21" s="254" t="s">
        <v>1842</v>
      </c>
      <c r="G21" s="255">
        <v>250</v>
      </c>
      <c r="H21" s="254" t="s">
        <v>1842</v>
      </c>
      <c r="I21" s="256">
        <f t="shared" si="1"/>
        <v>250</v>
      </c>
      <c r="J21" s="252"/>
      <c r="K21" s="241"/>
      <c r="L21" s="242"/>
      <c r="M21" s="245"/>
      <c r="N21" s="246"/>
      <c r="O21" s="251"/>
      <c r="P21" s="238"/>
    </row>
    <row r="22" spans="1:20" ht="15" customHeight="1" x14ac:dyDescent="0.25">
      <c r="A22" s="235"/>
      <c r="B22" s="228"/>
      <c r="C22" s="228" t="s">
        <v>1846</v>
      </c>
      <c r="D22" s="204"/>
      <c r="E22" s="253"/>
      <c r="F22" s="254"/>
      <c r="G22" s="255"/>
      <c r="H22" s="258"/>
      <c r="I22" s="259"/>
      <c r="J22" s="260"/>
      <c r="K22" s="241"/>
      <c r="L22" s="242"/>
      <c r="M22" s="245" t="s">
        <v>1847</v>
      </c>
      <c r="N22" s="261"/>
      <c r="O22" s="237">
        <f>+O16*0.18</f>
        <v>1129558.2042959998</v>
      </c>
      <c r="P22" s="262"/>
    </row>
    <row r="23" spans="1:20" x14ac:dyDescent="0.25">
      <c r="A23" s="235"/>
      <c r="B23" s="229"/>
      <c r="C23" s="229" t="s">
        <v>1848</v>
      </c>
      <c r="D23" s="204"/>
      <c r="E23" s="253"/>
      <c r="F23" s="254"/>
      <c r="G23" s="255"/>
      <c r="H23" s="254"/>
      <c r="I23" s="263"/>
      <c r="J23" s="252"/>
      <c r="K23" s="241">
        <v>0</v>
      </c>
      <c r="L23" s="242"/>
      <c r="M23" s="201" t="s">
        <v>1849</v>
      </c>
      <c r="N23" s="218"/>
      <c r="O23" s="264">
        <f>SUM(O16:O22)</f>
        <v>7404881.5614959989</v>
      </c>
    </row>
    <row r="24" spans="1:20" x14ac:dyDescent="0.25">
      <c r="A24" s="235"/>
      <c r="B24" s="229"/>
      <c r="C24" s="229" t="s">
        <v>1850</v>
      </c>
      <c r="D24" s="204"/>
      <c r="E24" s="204"/>
      <c r="F24" s="204"/>
      <c r="G24" s="204"/>
      <c r="H24" s="204"/>
      <c r="I24" s="204"/>
      <c r="J24" s="204"/>
      <c r="K24" s="241">
        <v>0</v>
      </c>
      <c r="L24" s="242"/>
      <c r="M24" s="245"/>
      <c r="N24" s="261"/>
      <c r="O24" s="265"/>
    </row>
    <row r="25" spans="1:20" x14ac:dyDescent="0.25">
      <c r="A25" s="235"/>
      <c r="B25" s="229"/>
      <c r="C25" s="229" t="s">
        <v>1851</v>
      </c>
      <c r="D25" s="204"/>
      <c r="E25" s="204"/>
      <c r="F25" s="204"/>
      <c r="G25" s="204"/>
      <c r="H25" s="204"/>
      <c r="I25" s="204"/>
      <c r="J25" s="204"/>
      <c r="K25" s="241">
        <v>0</v>
      </c>
      <c r="L25" s="242"/>
      <c r="M25" s="245"/>
      <c r="N25" s="189"/>
      <c r="O25" s="266"/>
    </row>
    <row r="26" spans="1:20" x14ac:dyDescent="0.25">
      <c r="A26" s="235"/>
      <c r="B26" s="228"/>
      <c r="C26" s="228" t="s">
        <v>1852</v>
      </c>
      <c r="D26" s="204"/>
      <c r="E26" s="204"/>
      <c r="F26" s="204"/>
      <c r="G26" s="204"/>
      <c r="H26" s="204"/>
      <c r="I26" s="204"/>
      <c r="J26" s="204"/>
      <c r="K26" s="241"/>
      <c r="L26" s="242"/>
      <c r="M26" s="267"/>
      <c r="N26" s="268"/>
      <c r="O26" s="245"/>
      <c r="R26" s="269"/>
    </row>
    <row r="27" spans="1:20" x14ac:dyDescent="0.25">
      <c r="A27" s="235"/>
      <c r="B27" s="229"/>
      <c r="C27" s="229" t="s">
        <v>1853</v>
      </c>
      <c r="D27" s="204"/>
      <c r="E27" s="204"/>
      <c r="F27" s="204"/>
      <c r="G27" s="204"/>
      <c r="H27" s="204"/>
      <c r="I27" s="204"/>
      <c r="J27" s="204"/>
      <c r="K27" s="241">
        <f>ROUND('[7]1.GGFijos'!$G$32,2)</f>
        <v>14255.64</v>
      </c>
      <c r="L27" s="242"/>
      <c r="M27" s="270"/>
      <c r="N27" s="271"/>
      <c r="P27" s="272"/>
    </row>
    <row r="28" spans="1:20" hidden="1" x14ac:dyDescent="0.25">
      <c r="A28" s="235"/>
      <c r="B28" s="229"/>
      <c r="C28" s="229" t="s">
        <v>1854</v>
      </c>
      <c r="D28" s="204"/>
      <c r="E28" s="204"/>
      <c r="F28" s="204"/>
      <c r="G28" s="204"/>
      <c r="H28" s="204"/>
      <c r="I28" s="204"/>
      <c r="J28" s="204"/>
      <c r="K28" s="241">
        <v>0</v>
      </c>
      <c r="L28" s="242"/>
      <c r="M28" s="270"/>
      <c r="N28" s="273"/>
    </row>
    <row r="29" spans="1:20" x14ac:dyDescent="0.25">
      <c r="A29" s="235"/>
      <c r="B29" s="228"/>
      <c r="C29" s="228" t="s">
        <v>1855</v>
      </c>
      <c r="D29" s="204"/>
      <c r="E29" s="204"/>
      <c r="F29" s="204"/>
      <c r="G29" s="204"/>
      <c r="H29" s="204"/>
      <c r="I29" s="204"/>
      <c r="J29" s="204"/>
      <c r="K29" s="241"/>
      <c r="L29" s="242"/>
      <c r="M29" s="270"/>
      <c r="N29" s="273"/>
      <c r="O29" s="245"/>
    </row>
    <row r="30" spans="1:20" x14ac:dyDescent="0.25">
      <c r="A30" s="235"/>
      <c r="B30" s="229"/>
      <c r="C30" s="229" t="s">
        <v>1856</v>
      </c>
      <c r="D30" s="204"/>
      <c r="E30" s="204"/>
      <c r="F30" s="204"/>
      <c r="G30" s="204"/>
      <c r="H30" s="204"/>
      <c r="I30" s="204"/>
      <c r="J30" s="204"/>
      <c r="K30" s="241">
        <v>0</v>
      </c>
      <c r="L30" s="242"/>
      <c r="M30" s="267"/>
      <c r="N30" s="273"/>
      <c r="O30" s="245"/>
      <c r="Q30" s="274"/>
      <c r="R30" s="239"/>
      <c r="S30" s="275"/>
      <c r="T30" s="276"/>
    </row>
    <row r="31" spans="1:20" ht="6" customHeight="1" x14ac:dyDescent="0.25">
      <c r="A31" s="235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42"/>
      <c r="M31" s="267"/>
      <c r="N31" s="273"/>
      <c r="O31" s="245"/>
      <c r="R31" s="274"/>
      <c r="S31" s="277"/>
      <c r="T31" s="276"/>
    </row>
    <row r="32" spans="1:20" x14ac:dyDescent="0.25">
      <c r="A32" s="226"/>
      <c r="B32" s="228">
        <v>1.02</v>
      </c>
      <c r="C32" s="228" t="s">
        <v>1814</v>
      </c>
      <c r="D32" s="204"/>
      <c r="E32" s="204"/>
      <c r="F32" s="204"/>
      <c r="G32" s="204"/>
      <c r="H32" s="204"/>
      <c r="I32" s="204"/>
      <c r="J32" s="204"/>
      <c r="K32" s="204"/>
      <c r="L32" s="242"/>
      <c r="M32" s="278"/>
      <c r="N32" s="279"/>
      <c r="O32" s="245"/>
      <c r="R32" s="274"/>
      <c r="S32" s="277"/>
      <c r="T32" s="276"/>
    </row>
    <row r="33" spans="1:26" hidden="1" x14ac:dyDescent="0.25">
      <c r="B33" s="229"/>
      <c r="C33" s="280" t="s">
        <v>1857</v>
      </c>
      <c r="D33" s="281"/>
      <c r="E33" s="281"/>
      <c r="F33" s="281"/>
      <c r="G33" s="281"/>
      <c r="H33" s="281"/>
      <c r="I33" s="281"/>
      <c r="J33" s="281"/>
      <c r="K33" s="282">
        <v>0</v>
      </c>
      <c r="L33" s="242"/>
      <c r="M33" s="283"/>
      <c r="N33" s="284"/>
      <c r="O33" s="245"/>
      <c r="R33" s="274"/>
      <c r="S33" s="277"/>
      <c r="T33" s="276"/>
    </row>
    <row r="34" spans="1:26" hidden="1" x14ac:dyDescent="0.25">
      <c r="A34" s="235"/>
      <c r="B34" s="229"/>
      <c r="C34" s="280" t="s">
        <v>1858</v>
      </c>
      <c r="D34" s="281"/>
      <c r="E34" s="281"/>
      <c r="F34" s="281"/>
      <c r="G34" s="281"/>
      <c r="H34" s="281"/>
      <c r="I34" s="281"/>
      <c r="J34" s="281"/>
      <c r="K34" s="282">
        <v>0</v>
      </c>
      <c r="L34" s="242"/>
      <c r="N34" s="285"/>
      <c r="O34" s="245"/>
      <c r="R34" s="274"/>
      <c r="S34" s="277"/>
      <c r="T34" s="276"/>
    </row>
    <row r="35" spans="1:26" hidden="1" x14ac:dyDescent="0.25">
      <c r="A35" s="235"/>
      <c r="B35" s="229"/>
      <c r="C35" s="229" t="s">
        <v>1859</v>
      </c>
      <c r="D35" s="204"/>
      <c r="E35" s="204"/>
      <c r="F35" s="204"/>
      <c r="G35" s="204"/>
      <c r="H35" s="204"/>
      <c r="I35" s="204"/>
      <c r="J35" s="204"/>
      <c r="K35" s="241">
        <v>0</v>
      </c>
      <c r="L35" s="242"/>
      <c r="M35" s="286"/>
      <c r="N35" s="285"/>
      <c r="O35" s="245"/>
      <c r="R35" s="274"/>
      <c r="S35" s="277"/>
      <c r="T35" s="276"/>
    </row>
    <row r="36" spans="1:26" s="296" customFormat="1" hidden="1" x14ac:dyDescent="0.25">
      <c r="A36" s="287"/>
      <c r="B36" s="288"/>
      <c r="C36" s="289" t="s">
        <v>1860</v>
      </c>
      <c r="D36" s="288"/>
      <c r="E36" s="288"/>
      <c r="F36" s="288"/>
      <c r="G36" s="288"/>
      <c r="H36" s="288"/>
      <c r="I36" s="288"/>
      <c r="J36" s="288"/>
      <c r="K36" s="290"/>
      <c r="L36" s="291"/>
      <c r="M36" s="292"/>
      <c r="N36" s="293"/>
      <c r="O36" s="294"/>
      <c r="P36" s="295"/>
      <c r="R36" s="297"/>
      <c r="S36" s="277"/>
      <c r="T36" s="298"/>
      <c r="U36" s="186"/>
      <c r="V36" s="186"/>
      <c r="W36" s="186"/>
      <c r="X36" s="186"/>
      <c r="Y36" s="186"/>
      <c r="Z36" s="186"/>
    </row>
    <row r="37" spans="1:26" hidden="1" x14ac:dyDescent="0.25">
      <c r="A37" s="235"/>
      <c r="B37" s="204"/>
      <c r="C37" s="289" t="s">
        <v>1861</v>
      </c>
      <c r="D37" s="288"/>
      <c r="E37" s="288"/>
      <c r="F37" s="288"/>
      <c r="G37" s="288"/>
      <c r="H37" s="288"/>
      <c r="I37" s="288"/>
      <c r="J37" s="288"/>
      <c r="K37" s="290"/>
      <c r="L37" s="242"/>
      <c r="M37" s="283"/>
      <c r="N37" s="279"/>
      <c r="O37" s="245"/>
      <c r="R37" s="274"/>
      <c r="S37" s="277"/>
      <c r="T37" s="276"/>
    </row>
    <row r="38" spans="1:26" hidden="1" x14ac:dyDescent="0.25">
      <c r="A38" s="235"/>
      <c r="B38" s="229"/>
      <c r="C38" s="289" t="s">
        <v>1862</v>
      </c>
      <c r="D38" s="288"/>
      <c r="E38" s="288"/>
      <c r="F38" s="288"/>
      <c r="G38" s="288"/>
      <c r="H38" s="288"/>
      <c r="I38" s="288"/>
      <c r="J38" s="288"/>
      <c r="K38" s="290">
        <v>0</v>
      </c>
      <c r="L38" s="242"/>
      <c r="M38" s="299"/>
      <c r="N38" s="273"/>
      <c r="O38" s="245"/>
      <c r="Q38" s="274"/>
      <c r="R38" s="274"/>
      <c r="S38" s="277"/>
      <c r="T38" s="276"/>
    </row>
    <row r="39" spans="1:26" s="296" customFormat="1" hidden="1" x14ac:dyDescent="0.25">
      <c r="A39" s="287"/>
      <c r="B39" s="288"/>
      <c r="C39" s="229" t="s">
        <v>1863</v>
      </c>
      <c r="D39" s="300"/>
      <c r="E39" s="300"/>
      <c r="F39" s="300"/>
      <c r="G39" s="300"/>
      <c r="H39" s="300"/>
      <c r="I39" s="300"/>
      <c r="J39" s="300"/>
      <c r="K39" s="241">
        <v>0</v>
      </c>
      <c r="L39" s="291"/>
      <c r="M39" s="292"/>
      <c r="N39" s="293"/>
      <c r="O39" s="294"/>
      <c r="P39" s="295"/>
      <c r="R39" s="297"/>
      <c r="S39" s="277"/>
      <c r="T39" s="298"/>
      <c r="U39" s="186"/>
      <c r="V39" s="186"/>
      <c r="W39" s="186"/>
      <c r="X39" s="186"/>
      <c r="Y39" s="186"/>
      <c r="Z39" s="186"/>
    </row>
    <row r="40" spans="1:26" x14ac:dyDescent="0.25">
      <c r="A40" s="235"/>
      <c r="B40" s="204"/>
      <c r="C40" s="204" t="s">
        <v>1864</v>
      </c>
      <c r="D40" s="204"/>
      <c r="E40" s="204"/>
      <c r="F40" s="204"/>
      <c r="G40" s="204"/>
      <c r="H40" s="204"/>
      <c r="I40" s="204"/>
      <c r="J40" s="301"/>
      <c r="K40" s="241">
        <v>0</v>
      </c>
      <c r="L40" s="242"/>
      <c r="M40" s="283"/>
      <c r="N40" s="279"/>
      <c r="O40" s="245"/>
      <c r="R40" s="274"/>
      <c r="S40" s="277"/>
      <c r="T40" s="276"/>
    </row>
    <row r="41" spans="1:26" s="296" customFormat="1" hidden="1" x14ac:dyDescent="0.25">
      <c r="A41" s="287"/>
      <c r="B41" s="289"/>
      <c r="C41" s="289" t="s">
        <v>1865</v>
      </c>
      <c r="D41" s="288"/>
      <c r="E41" s="288"/>
      <c r="F41" s="288"/>
      <c r="G41" s="288"/>
      <c r="H41" s="288"/>
      <c r="I41" s="288"/>
      <c r="J41" s="302"/>
      <c r="K41" s="290"/>
      <c r="L41" s="291"/>
      <c r="M41" s="292"/>
      <c r="N41" s="293"/>
      <c r="O41" s="294"/>
      <c r="P41" s="295"/>
      <c r="R41" s="297"/>
      <c r="S41" s="303"/>
      <c r="T41" s="298"/>
      <c r="U41" s="295"/>
      <c r="V41" s="295"/>
      <c r="W41" s="295"/>
      <c r="X41" s="295"/>
      <c r="Y41" s="295"/>
      <c r="Z41" s="295"/>
    </row>
    <row r="42" spans="1:26" s="296" customFormat="1" x14ac:dyDescent="0.25">
      <c r="A42" s="287"/>
      <c r="B42" s="289"/>
      <c r="C42" s="204" t="s">
        <v>1866</v>
      </c>
      <c r="D42" s="288"/>
      <c r="E42" s="288"/>
      <c r="F42" s="288"/>
      <c r="G42" s="288"/>
      <c r="H42" s="288"/>
      <c r="I42" s="288"/>
      <c r="J42" s="302"/>
      <c r="K42" s="241">
        <v>0</v>
      </c>
      <c r="L42" s="291"/>
      <c r="M42" s="292"/>
      <c r="N42" s="293"/>
      <c r="O42" s="294"/>
      <c r="P42" s="295"/>
      <c r="R42" s="297"/>
      <c r="S42" s="303"/>
      <c r="T42" s="298"/>
      <c r="U42" s="295"/>
      <c r="V42" s="295"/>
      <c r="W42" s="295"/>
      <c r="X42" s="295"/>
      <c r="Y42" s="295"/>
      <c r="Z42" s="295"/>
    </row>
    <row r="43" spans="1:26" x14ac:dyDescent="0.25">
      <c r="A43" s="235"/>
      <c r="B43" s="228"/>
      <c r="C43" s="304" t="s">
        <v>1867</v>
      </c>
      <c r="D43" s="305"/>
      <c r="E43" s="306"/>
      <c r="F43" s="307"/>
      <c r="G43" s="307"/>
      <c r="H43" s="307"/>
      <c r="I43" s="308"/>
      <c r="J43" s="309"/>
      <c r="K43" s="310">
        <v>0</v>
      </c>
      <c r="L43" s="311"/>
      <c r="M43" s="312"/>
      <c r="N43" s="313"/>
      <c r="O43" s="267"/>
      <c r="P43" s="314"/>
      <c r="Q43" s="315"/>
      <c r="R43" s="274"/>
      <c r="T43" s="276"/>
      <c r="V43" s="316"/>
    </row>
    <row r="44" spans="1:26" x14ac:dyDescent="0.25">
      <c r="A44" s="235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311"/>
      <c r="M44" s="317"/>
      <c r="N44" s="318"/>
      <c r="O44" s="267"/>
      <c r="P44" s="314"/>
      <c r="Q44" s="315"/>
    </row>
    <row r="45" spans="1:26" x14ac:dyDescent="0.25">
      <c r="A45" s="226"/>
      <c r="B45" s="227">
        <v>2</v>
      </c>
      <c r="C45" s="228" t="s">
        <v>1816</v>
      </c>
      <c r="D45" s="204"/>
      <c r="E45" s="229" t="s">
        <v>1868</v>
      </c>
      <c r="I45" s="204"/>
      <c r="J45" s="204"/>
      <c r="K45" s="204"/>
      <c r="L45" s="230"/>
      <c r="M45" s="319"/>
      <c r="N45" s="319"/>
      <c r="O45" s="267"/>
      <c r="P45" s="320"/>
      <c r="Q45" s="315"/>
      <c r="S45" s="315"/>
      <c r="T45" s="315"/>
      <c r="V45" s="321"/>
    </row>
    <row r="46" spans="1:26" ht="7.5" customHeight="1" x14ac:dyDescent="0.25">
      <c r="A46" s="235"/>
      <c r="B46" s="322"/>
      <c r="C46" s="229"/>
      <c r="D46" s="204"/>
      <c r="E46" s="229"/>
      <c r="F46" s="229"/>
      <c r="G46" s="229"/>
      <c r="H46" s="229"/>
      <c r="I46" s="204"/>
      <c r="J46" s="204"/>
      <c r="K46" s="204"/>
      <c r="M46" s="319"/>
      <c r="N46" s="323"/>
      <c r="O46" s="267"/>
      <c r="P46" s="314"/>
      <c r="Q46" s="315"/>
      <c r="S46" s="315"/>
      <c r="T46" s="315"/>
    </row>
    <row r="47" spans="1:26" x14ac:dyDescent="0.25">
      <c r="A47" s="235"/>
      <c r="B47" s="227">
        <v>2.0099999999999998</v>
      </c>
      <c r="C47" s="228" t="s">
        <v>1817</v>
      </c>
      <c r="D47" s="204"/>
      <c r="E47" s="229"/>
      <c r="F47" s="229"/>
      <c r="G47" s="229"/>
      <c r="H47" s="229"/>
      <c r="I47" s="204"/>
      <c r="J47" s="204"/>
      <c r="K47" s="204"/>
      <c r="M47" s="497"/>
      <c r="N47" s="497"/>
      <c r="O47" s="267"/>
      <c r="P47" s="320"/>
      <c r="Q47" s="315"/>
      <c r="S47" s="315"/>
      <c r="T47" s="315"/>
    </row>
    <row r="48" spans="1:26" ht="26.25" x14ac:dyDescent="0.25">
      <c r="A48" s="226"/>
      <c r="B48" s="228"/>
      <c r="C48" s="324" t="s">
        <v>1869</v>
      </c>
      <c r="D48" s="204"/>
      <c r="E48" s="325" t="s">
        <v>1838</v>
      </c>
      <c r="F48" s="326"/>
      <c r="G48" s="327" t="s">
        <v>1870</v>
      </c>
      <c r="H48" s="327"/>
      <c r="I48" s="328" t="s">
        <v>1871</v>
      </c>
      <c r="J48" s="327" t="s">
        <v>1872</v>
      </c>
      <c r="K48" s="329" t="s">
        <v>1873</v>
      </c>
      <c r="M48" s="283"/>
      <c r="N48" s="330"/>
      <c r="O48" s="267"/>
      <c r="P48" s="314"/>
      <c r="Q48" s="315"/>
      <c r="S48" s="315"/>
      <c r="T48" s="315"/>
    </row>
    <row r="49" spans="1:23" x14ac:dyDescent="0.25">
      <c r="A49" s="235"/>
      <c r="B49" s="229"/>
      <c r="C49" s="229" t="s">
        <v>1874</v>
      </c>
      <c r="D49" s="240" t="s">
        <v>1875</v>
      </c>
      <c r="E49" s="331">
        <v>1</v>
      </c>
      <c r="F49" s="332" t="s">
        <v>1842</v>
      </c>
      <c r="G49" s="333">
        <v>1</v>
      </c>
      <c r="H49" s="332" t="s">
        <v>1842</v>
      </c>
      <c r="I49" s="334">
        <v>8</v>
      </c>
      <c r="J49" s="433">
        <v>0</v>
      </c>
      <c r="K49" s="241">
        <f t="shared" ref="K49:K57" si="2">(E49*G49*I49*J49)</f>
        <v>0</v>
      </c>
      <c r="L49" s="182" t="s">
        <v>1876</v>
      </c>
      <c r="M49" s="336"/>
      <c r="N49" s="337"/>
      <c r="O49" s="337"/>
      <c r="P49" s="338"/>
      <c r="Q49" s="315"/>
      <c r="R49" s="339"/>
      <c r="S49" s="340"/>
      <c r="T49" s="341"/>
      <c r="U49" s="342"/>
      <c r="V49" s="342"/>
      <c r="W49" s="343"/>
    </row>
    <row r="50" spans="1:23" x14ac:dyDescent="0.25">
      <c r="A50" s="235"/>
      <c r="B50" s="229"/>
      <c r="C50" s="229" t="s">
        <v>1877</v>
      </c>
      <c r="D50" s="240" t="s">
        <v>1875</v>
      </c>
      <c r="E50" s="331">
        <v>1</v>
      </c>
      <c r="F50" s="332" t="s">
        <v>1842</v>
      </c>
      <c r="G50" s="333">
        <v>1</v>
      </c>
      <c r="H50" s="332" t="s">
        <v>1842</v>
      </c>
      <c r="I50" s="334">
        <v>4</v>
      </c>
      <c r="J50" s="433">
        <v>0</v>
      </c>
      <c r="K50" s="241">
        <f t="shared" si="2"/>
        <v>0</v>
      </c>
      <c r="L50" s="182" t="s">
        <v>1876</v>
      </c>
      <c r="M50" s="336"/>
      <c r="N50" s="337"/>
      <c r="O50" s="337"/>
      <c r="P50" s="338"/>
      <c r="Q50" s="315"/>
      <c r="R50" s="339"/>
      <c r="S50" s="340"/>
      <c r="T50" s="341"/>
      <c r="U50" s="342"/>
      <c r="V50" s="342"/>
      <c r="W50" s="343"/>
    </row>
    <row r="51" spans="1:23" x14ac:dyDescent="0.25">
      <c r="A51" s="235"/>
      <c r="B51" s="229"/>
      <c r="C51" s="229" t="s">
        <v>1878</v>
      </c>
      <c r="D51" s="240" t="s">
        <v>1875</v>
      </c>
      <c r="E51" s="331">
        <v>1</v>
      </c>
      <c r="F51" s="332" t="s">
        <v>1842</v>
      </c>
      <c r="G51" s="333">
        <v>1</v>
      </c>
      <c r="H51" s="332" t="s">
        <v>1842</v>
      </c>
      <c r="I51" s="334">
        <v>2</v>
      </c>
      <c r="J51" s="433">
        <v>0</v>
      </c>
      <c r="K51" s="241">
        <f t="shared" si="2"/>
        <v>0</v>
      </c>
      <c r="L51" s="182" t="s">
        <v>1876</v>
      </c>
      <c r="M51" s="336"/>
      <c r="N51" s="337"/>
      <c r="O51" s="337"/>
      <c r="P51" s="338"/>
      <c r="Q51" s="315"/>
      <c r="R51" s="339"/>
      <c r="S51" s="340"/>
      <c r="T51" s="341"/>
      <c r="U51" s="342"/>
      <c r="V51" s="342"/>
      <c r="W51" s="343"/>
    </row>
    <row r="52" spans="1:23" ht="28.9" customHeight="1" x14ac:dyDescent="0.25">
      <c r="A52" s="235"/>
      <c r="B52" s="229"/>
      <c r="C52" s="344" t="s">
        <v>1879</v>
      </c>
      <c r="D52" s="240" t="s">
        <v>1875</v>
      </c>
      <c r="E52" s="331">
        <v>1</v>
      </c>
      <c r="F52" s="332" t="s">
        <v>1842</v>
      </c>
      <c r="G52" s="333">
        <v>0.75</v>
      </c>
      <c r="H52" s="332" t="s">
        <v>1842</v>
      </c>
      <c r="I52" s="345">
        <v>8</v>
      </c>
      <c r="J52" s="433">
        <v>0</v>
      </c>
      <c r="K52" s="241">
        <f t="shared" si="2"/>
        <v>0</v>
      </c>
      <c r="L52" s="182" t="s">
        <v>1876</v>
      </c>
      <c r="M52" s="336"/>
      <c r="N52" s="337"/>
      <c r="O52" s="337"/>
      <c r="P52" s="338"/>
      <c r="Q52" s="315"/>
      <c r="R52" s="339"/>
      <c r="S52" s="340"/>
      <c r="T52" s="341"/>
      <c r="U52" s="342"/>
      <c r="V52" s="342"/>
      <c r="W52" s="343"/>
    </row>
    <row r="53" spans="1:23" x14ac:dyDescent="0.25">
      <c r="A53" s="235"/>
      <c r="B53" s="229"/>
      <c r="C53" s="229" t="s">
        <v>1880</v>
      </c>
      <c r="D53" s="240" t="s">
        <v>1875</v>
      </c>
      <c r="E53" s="331">
        <v>1</v>
      </c>
      <c r="F53" s="332" t="s">
        <v>1842</v>
      </c>
      <c r="G53" s="333">
        <v>1</v>
      </c>
      <c r="H53" s="332" t="s">
        <v>1842</v>
      </c>
      <c r="I53" s="334">
        <v>8</v>
      </c>
      <c r="J53" s="433">
        <v>0</v>
      </c>
      <c r="K53" s="241">
        <f t="shared" si="2"/>
        <v>0</v>
      </c>
      <c r="L53" s="182" t="s">
        <v>1876</v>
      </c>
      <c r="M53" s="336"/>
      <c r="N53" s="337"/>
      <c r="O53" s="337"/>
      <c r="P53" s="338"/>
      <c r="Q53" s="315"/>
      <c r="R53" s="339"/>
      <c r="S53" s="340"/>
      <c r="T53" s="341"/>
      <c r="U53" s="342"/>
      <c r="V53" s="342"/>
      <c r="W53" s="343"/>
    </row>
    <row r="54" spans="1:23" x14ac:dyDescent="0.25">
      <c r="A54" s="235"/>
      <c r="B54" s="229"/>
      <c r="C54" s="229" t="s">
        <v>1881</v>
      </c>
      <c r="D54" s="240" t="s">
        <v>1875</v>
      </c>
      <c r="E54" s="331">
        <v>1</v>
      </c>
      <c r="F54" s="332" t="s">
        <v>1842</v>
      </c>
      <c r="G54" s="333">
        <v>0.5</v>
      </c>
      <c r="H54" s="332" t="s">
        <v>1842</v>
      </c>
      <c r="I54" s="334">
        <v>8</v>
      </c>
      <c r="J54" s="433">
        <v>0</v>
      </c>
      <c r="K54" s="241">
        <f t="shared" si="2"/>
        <v>0</v>
      </c>
      <c r="L54" s="182" t="s">
        <v>1876</v>
      </c>
      <c r="M54" s="336"/>
      <c r="N54" s="337"/>
      <c r="O54" s="337"/>
      <c r="P54" s="338"/>
      <c r="Q54" s="315"/>
      <c r="R54" s="339"/>
      <c r="S54" s="340"/>
      <c r="T54" s="341"/>
      <c r="U54" s="342"/>
      <c r="V54" s="342"/>
      <c r="W54" s="343"/>
    </row>
    <row r="55" spans="1:23" x14ac:dyDescent="0.25">
      <c r="A55" s="235"/>
      <c r="B55" s="229"/>
      <c r="C55" s="229" t="s">
        <v>1882</v>
      </c>
      <c r="D55" s="240" t="s">
        <v>1875</v>
      </c>
      <c r="E55" s="331">
        <v>1</v>
      </c>
      <c r="F55" s="332" t="s">
        <v>1842</v>
      </c>
      <c r="G55" s="333">
        <v>0.5</v>
      </c>
      <c r="H55" s="332" t="s">
        <v>1842</v>
      </c>
      <c r="I55" s="334">
        <v>8</v>
      </c>
      <c r="J55" s="433">
        <v>0</v>
      </c>
      <c r="K55" s="241">
        <f t="shared" si="2"/>
        <v>0</v>
      </c>
      <c r="L55" s="182" t="s">
        <v>1876</v>
      </c>
      <c r="M55" s="336"/>
      <c r="N55" s="337"/>
      <c r="O55" s="337"/>
      <c r="P55" s="338"/>
      <c r="Q55" s="315"/>
      <c r="R55" s="339"/>
      <c r="S55" s="340"/>
      <c r="T55" s="341"/>
      <c r="U55" s="342"/>
      <c r="V55" s="342"/>
      <c r="W55" s="343"/>
    </row>
    <row r="56" spans="1:23" x14ac:dyDescent="0.25">
      <c r="A56" s="235"/>
      <c r="B56" s="229"/>
      <c r="C56" s="229" t="s">
        <v>1883</v>
      </c>
      <c r="D56" s="240" t="s">
        <v>1875</v>
      </c>
      <c r="E56" s="331">
        <v>1</v>
      </c>
      <c r="F56" s="332" t="s">
        <v>1842</v>
      </c>
      <c r="G56" s="333">
        <v>0.75</v>
      </c>
      <c r="H56" s="332" t="s">
        <v>1842</v>
      </c>
      <c r="I56" s="334">
        <v>8</v>
      </c>
      <c r="J56" s="433">
        <v>0</v>
      </c>
      <c r="K56" s="241">
        <f t="shared" si="2"/>
        <v>0</v>
      </c>
      <c r="L56" s="182" t="s">
        <v>1876</v>
      </c>
      <c r="M56" s="336"/>
      <c r="N56" s="337"/>
      <c r="O56" s="337"/>
      <c r="P56" s="338"/>
      <c r="Q56" s="315"/>
      <c r="R56" s="339"/>
      <c r="S56" s="340"/>
      <c r="T56" s="341"/>
      <c r="U56" s="342"/>
      <c r="V56" s="342"/>
      <c r="W56" s="343"/>
    </row>
    <row r="57" spans="1:23" x14ac:dyDescent="0.25">
      <c r="A57" s="235"/>
      <c r="B57" s="229"/>
      <c r="C57" s="229" t="s">
        <v>1884</v>
      </c>
      <c r="D57" s="240" t="s">
        <v>1875</v>
      </c>
      <c r="E57" s="331">
        <v>1</v>
      </c>
      <c r="F57" s="332" t="s">
        <v>1842</v>
      </c>
      <c r="G57" s="333">
        <v>0.75</v>
      </c>
      <c r="H57" s="332" t="s">
        <v>1842</v>
      </c>
      <c r="I57" s="334">
        <v>8</v>
      </c>
      <c r="J57" s="433">
        <v>0</v>
      </c>
      <c r="K57" s="241">
        <f t="shared" si="2"/>
        <v>0</v>
      </c>
      <c r="L57" s="182" t="s">
        <v>1876</v>
      </c>
      <c r="M57" s="336"/>
      <c r="N57" s="337"/>
      <c r="O57" s="337"/>
      <c r="P57" s="338"/>
      <c r="Q57" s="315"/>
      <c r="R57" s="339"/>
      <c r="S57" s="340"/>
      <c r="T57" s="341"/>
      <c r="U57" s="342"/>
      <c r="V57" s="342"/>
      <c r="W57" s="343"/>
    </row>
    <row r="58" spans="1:23" x14ac:dyDescent="0.25">
      <c r="A58" s="235"/>
      <c r="B58" s="229"/>
      <c r="C58" s="324" t="s">
        <v>1885</v>
      </c>
      <c r="J58" s="434"/>
      <c r="K58" s="241"/>
      <c r="M58" s="336"/>
      <c r="N58" s="337"/>
      <c r="O58" s="337"/>
      <c r="P58" s="338"/>
      <c r="Q58" s="315"/>
      <c r="R58" s="339"/>
      <c r="S58" s="340"/>
      <c r="T58" s="341"/>
      <c r="U58" s="342"/>
      <c r="V58" s="342"/>
      <c r="W58" s="343"/>
    </row>
    <row r="59" spans="1:23" x14ac:dyDescent="0.25">
      <c r="A59" s="235"/>
      <c r="B59" s="229"/>
      <c r="C59" s="229" t="s">
        <v>1886</v>
      </c>
      <c r="D59" s="240" t="s">
        <v>1875</v>
      </c>
      <c r="E59" s="331">
        <v>1</v>
      </c>
      <c r="F59" s="332" t="s">
        <v>1842</v>
      </c>
      <c r="G59" s="333">
        <v>0.5</v>
      </c>
      <c r="H59" s="332" t="s">
        <v>1842</v>
      </c>
      <c r="I59" s="334">
        <v>8</v>
      </c>
      <c r="J59" s="433">
        <v>0</v>
      </c>
      <c r="K59" s="241">
        <f t="shared" ref="K59:K61" si="3">(E59*G59*I59*J59)</f>
        <v>0</v>
      </c>
      <c r="L59" s="182" t="s">
        <v>1887</v>
      </c>
      <c r="M59" s="336"/>
      <c r="N59" s="337"/>
      <c r="O59" s="337"/>
      <c r="P59" s="338"/>
      <c r="Q59" s="315"/>
      <c r="R59" s="339"/>
      <c r="S59" s="340"/>
      <c r="T59" s="341"/>
      <c r="U59" s="342"/>
      <c r="V59" s="342"/>
      <c r="W59" s="343"/>
    </row>
    <row r="60" spans="1:23" x14ac:dyDescent="0.25">
      <c r="A60" s="235"/>
      <c r="B60" s="229"/>
      <c r="C60" s="229" t="s">
        <v>1888</v>
      </c>
      <c r="D60" s="240" t="s">
        <v>1875</v>
      </c>
      <c r="E60" s="331">
        <v>1</v>
      </c>
      <c r="F60" s="332" t="s">
        <v>1842</v>
      </c>
      <c r="G60" s="333">
        <v>0.5</v>
      </c>
      <c r="H60" s="332" t="s">
        <v>1842</v>
      </c>
      <c r="I60" s="334">
        <v>8</v>
      </c>
      <c r="J60" s="433">
        <v>0</v>
      </c>
      <c r="K60" s="241">
        <f t="shared" si="3"/>
        <v>0</v>
      </c>
      <c r="L60" s="182" t="s">
        <v>1887</v>
      </c>
      <c r="M60" s="336"/>
      <c r="N60" s="337"/>
      <c r="O60" s="337"/>
      <c r="P60" s="338"/>
      <c r="Q60" s="315"/>
      <c r="R60" s="339"/>
      <c r="S60" s="340"/>
      <c r="T60" s="341"/>
      <c r="U60" s="342"/>
      <c r="V60" s="342"/>
      <c r="W60" s="343"/>
    </row>
    <row r="61" spans="1:23" x14ac:dyDescent="0.25">
      <c r="A61" s="235"/>
      <c r="B61" s="229"/>
      <c r="C61" s="229" t="s">
        <v>1889</v>
      </c>
      <c r="D61" s="240" t="s">
        <v>1875</v>
      </c>
      <c r="E61" s="331">
        <v>1</v>
      </c>
      <c r="F61" s="332" t="s">
        <v>1842</v>
      </c>
      <c r="G61" s="333">
        <v>0.5</v>
      </c>
      <c r="H61" s="332" t="s">
        <v>1842</v>
      </c>
      <c r="I61" s="334">
        <v>8</v>
      </c>
      <c r="J61" s="433">
        <v>0</v>
      </c>
      <c r="K61" s="241">
        <f t="shared" si="3"/>
        <v>0</v>
      </c>
      <c r="L61" s="182" t="s">
        <v>1887</v>
      </c>
      <c r="M61" s="336"/>
      <c r="N61" s="337"/>
      <c r="O61" s="337"/>
      <c r="P61" s="338"/>
      <c r="Q61" s="315"/>
      <c r="R61" s="339"/>
      <c r="S61" s="340"/>
      <c r="T61" s="341"/>
      <c r="U61" s="342"/>
      <c r="V61" s="342"/>
      <c r="W61" s="343"/>
    </row>
    <row r="62" spans="1:23" ht="13.5" customHeight="1" x14ac:dyDescent="0.25">
      <c r="A62" s="235"/>
      <c r="B62" s="229"/>
      <c r="C62" s="229"/>
      <c r="D62" s="240"/>
      <c r="E62" s="331"/>
      <c r="F62" s="332"/>
      <c r="G62" s="229"/>
      <c r="H62" s="332"/>
      <c r="I62" s="331"/>
      <c r="J62" s="229"/>
      <c r="K62" s="241"/>
      <c r="M62" s="346"/>
      <c r="N62" s="347"/>
      <c r="O62" s="346"/>
      <c r="P62" s="338"/>
      <c r="Q62" s="315"/>
      <c r="R62" s="339"/>
      <c r="S62" s="340"/>
      <c r="T62" s="315"/>
      <c r="U62" s="343"/>
      <c r="V62" s="342"/>
      <c r="W62" s="343"/>
    </row>
    <row r="63" spans="1:23" x14ac:dyDescent="0.25">
      <c r="A63" s="235"/>
      <c r="B63" s="204"/>
      <c r="C63" s="204"/>
      <c r="D63" s="240"/>
      <c r="E63" s="325" t="s">
        <v>1890</v>
      </c>
      <c r="F63" s="326"/>
      <c r="G63" s="348" t="s">
        <v>1891</v>
      </c>
      <c r="H63" s="327"/>
      <c r="I63" s="498" t="s">
        <v>1840</v>
      </c>
      <c r="J63" s="498"/>
      <c r="K63" s="332" t="s">
        <v>1832</v>
      </c>
      <c r="M63" s="346"/>
      <c r="N63" s="347"/>
      <c r="O63" s="346"/>
      <c r="P63" s="338"/>
      <c r="Q63" s="330"/>
      <c r="S63" s="315"/>
      <c r="T63" s="315"/>
      <c r="U63" s="343"/>
      <c r="V63" s="343"/>
      <c r="W63" s="343"/>
    </row>
    <row r="64" spans="1:23" x14ac:dyDescent="0.25">
      <c r="A64" s="235"/>
      <c r="B64" s="349"/>
      <c r="C64" s="350" t="s">
        <v>1892</v>
      </c>
      <c r="D64" s="351"/>
      <c r="E64" s="325"/>
      <c r="F64" s="326"/>
      <c r="G64" s="327"/>
      <c r="H64" s="327"/>
      <c r="I64" s="498"/>
      <c r="J64" s="498"/>
      <c r="K64" s="229"/>
      <c r="M64" s="346"/>
      <c r="N64" s="347"/>
      <c r="O64" s="346"/>
      <c r="P64" s="338"/>
      <c r="Q64" s="330"/>
      <c r="S64" s="315"/>
      <c r="T64" s="315"/>
      <c r="U64" s="343"/>
      <c r="V64" s="352"/>
      <c r="W64" s="343"/>
    </row>
    <row r="65" spans="1:26" s="224" customFormat="1" x14ac:dyDescent="0.2">
      <c r="A65" s="353"/>
      <c r="B65" s="354"/>
      <c r="C65" s="499" t="s">
        <v>1893</v>
      </c>
      <c r="D65" s="499"/>
      <c r="E65" s="435">
        <v>0</v>
      </c>
      <c r="F65" s="355"/>
      <c r="G65" s="356">
        <v>1</v>
      </c>
      <c r="H65" s="357" t="s">
        <v>1842</v>
      </c>
      <c r="I65" s="331">
        <f t="shared" ref="I65:I66" si="4">$J$8</f>
        <v>8</v>
      </c>
      <c r="J65" s="354" t="s">
        <v>1811</v>
      </c>
      <c r="K65" s="358">
        <f>ROUND(E65*G65*I65,2)</f>
        <v>0</v>
      </c>
      <c r="L65" s="359"/>
      <c r="M65" s="346"/>
      <c r="N65" s="347"/>
      <c r="O65" s="346"/>
      <c r="P65" s="338"/>
      <c r="Q65" s="360"/>
      <c r="S65" s="360"/>
      <c r="T65" s="360"/>
      <c r="U65" s="361"/>
      <c r="V65" s="361"/>
      <c r="W65" s="361"/>
      <c r="X65" s="362"/>
      <c r="Y65" s="362"/>
      <c r="Z65" s="362"/>
    </row>
    <row r="66" spans="1:26" s="224" customFormat="1" x14ac:dyDescent="0.2">
      <c r="A66" s="353"/>
      <c r="B66" s="354"/>
      <c r="C66" s="363" t="s">
        <v>1894</v>
      </c>
      <c r="D66" s="363"/>
      <c r="E66" s="435">
        <v>0</v>
      </c>
      <c r="F66" s="355"/>
      <c r="G66" s="356">
        <v>1</v>
      </c>
      <c r="H66" s="357" t="s">
        <v>1842</v>
      </c>
      <c r="I66" s="331">
        <f t="shared" si="4"/>
        <v>8</v>
      </c>
      <c r="J66" s="354" t="s">
        <v>1811</v>
      </c>
      <c r="K66" s="358">
        <f t="shared" ref="K66:K69" si="5">ROUND(E66*G66*I66,2)</f>
        <v>0</v>
      </c>
      <c r="L66" s="359"/>
      <c r="M66" s="346"/>
      <c r="N66" s="347"/>
      <c r="O66" s="346"/>
      <c r="P66" s="338"/>
      <c r="Q66" s="360"/>
      <c r="S66" s="360"/>
      <c r="T66" s="360"/>
      <c r="U66" s="361"/>
      <c r="V66" s="361"/>
      <c r="W66" s="361"/>
      <c r="X66" s="362"/>
      <c r="Y66" s="362"/>
      <c r="Z66" s="362"/>
    </row>
    <row r="67" spans="1:26" x14ac:dyDescent="0.25">
      <c r="A67" s="235"/>
      <c r="B67" s="229"/>
      <c r="C67" s="229" t="s">
        <v>1895</v>
      </c>
      <c r="D67" s="351"/>
      <c r="E67" s="436">
        <v>0</v>
      </c>
      <c r="F67" s="356"/>
      <c r="G67" s="356">
        <v>1</v>
      </c>
      <c r="H67" s="357" t="s">
        <v>1842</v>
      </c>
      <c r="I67" s="331">
        <f>+I66</f>
        <v>8</v>
      </c>
      <c r="J67" s="229" t="s">
        <v>1811</v>
      </c>
      <c r="K67" s="358">
        <f t="shared" si="5"/>
        <v>0</v>
      </c>
      <c r="M67" s="336"/>
      <c r="N67" s="337"/>
      <c r="O67" s="365"/>
      <c r="P67" s="338"/>
      <c r="Q67" s="315"/>
      <c r="S67" s="315"/>
      <c r="T67" s="315"/>
      <c r="U67" s="343"/>
      <c r="V67" s="343"/>
      <c r="W67" s="343"/>
    </row>
    <row r="68" spans="1:26" x14ac:dyDescent="0.25">
      <c r="A68" s="235"/>
      <c r="B68" s="349"/>
      <c r="C68" s="229" t="s">
        <v>1896</v>
      </c>
      <c r="D68" s="351"/>
      <c r="E68" s="436">
        <v>0</v>
      </c>
      <c r="F68" s="356"/>
      <c r="G68" s="366">
        <v>1</v>
      </c>
      <c r="H68" s="357" t="s">
        <v>1842</v>
      </c>
      <c r="I68" s="331">
        <v>8</v>
      </c>
      <c r="J68" s="229" t="s">
        <v>1811</v>
      </c>
      <c r="K68" s="358">
        <f t="shared" si="5"/>
        <v>0</v>
      </c>
      <c r="M68" s="367"/>
      <c r="N68" s="315"/>
      <c r="O68" s="315"/>
      <c r="P68" s="315"/>
      <c r="Q68" s="315"/>
      <c r="S68" s="315"/>
      <c r="T68" s="315"/>
      <c r="U68" s="343"/>
      <c r="V68" s="343"/>
      <c r="W68" s="343"/>
    </row>
    <row r="69" spans="1:26" x14ac:dyDescent="0.25">
      <c r="A69" s="235"/>
      <c r="B69" s="204"/>
      <c r="C69" s="204" t="s">
        <v>1897</v>
      </c>
      <c r="D69" s="204"/>
      <c r="E69" s="436">
        <v>0</v>
      </c>
      <c r="F69" s="356"/>
      <c r="G69" s="366">
        <v>1</v>
      </c>
      <c r="H69" s="357" t="s">
        <v>1842</v>
      </c>
      <c r="I69" s="331">
        <f t="shared" ref="I69" si="6">$J$8</f>
        <v>8</v>
      </c>
      <c r="J69" s="229" t="s">
        <v>1811</v>
      </c>
      <c r="K69" s="358">
        <f t="shared" si="5"/>
        <v>0</v>
      </c>
      <c r="M69" s="315"/>
      <c r="N69" s="315"/>
      <c r="O69" s="315"/>
      <c r="P69" s="315"/>
      <c r="Q69" s="315"/>
      <c r="S69" s="315"/>
      <c r="T69" s="315"/>
      <c r="U69" s="343"/>
      <c r="V69" s="343"/>
      <c r="W69" s="343"/>
    </row>
    <row r="70" spans="1:26" x14ac:dyDescent="0.25">
      <c r="A70" s="235"/>
      <c r="B70" s="204"/>
      <c r="C70" s="204"/>
      <c r="D70" s="204"/>
      <c r="E70" s="364"/>
      <c r="F70" s="356"/>
      <c r="G70" s="366"/>
      <c r="H70" s="357"/>
      <c r="I70" s="331"/>
      <c r="J70" s="229"/>
      <c r="K70" s="358"/>
      <c r="M70" s="315"/>
      <c r="N70" s="315"/>
      <c r="O70" s="315"/>
      <c r="P70" s="315"/>
      <c r="Q70" s="315"/>
      <c r="S70" s="315"/>
      <c r="T70" s="315"/>
      <c r="U70" s="343"/>
      <c r="V70" s="343"/>
      <c r="W70" s="343"/>
    </row>
    <row r="71" spans="1:26" x14ac:dyDescent="0.25">
      <c r="A71" s="235"/>
      <c r="B71" s="204"/>
      <c r="C71" s="324" t="s">
        <v>1898</v>
      </c>
      <c r="D71" s="204"/>
      <c r="E71" s="368" t="s">
        <v>1838</v>
      </c>
      <c r="F71" s="369"/>
      <c r="G71" s="370" t="s">
        <v>1870</v>
      </c>
      <c r="H71" s="370"/>
      <c r="I71" s="370" t="s">
        <v>1840</v>
      </c>
      <c r="J71" s="370" t="s">
        <v>1890</v>
      </c>
      <c r="K71" s="332" t="s">
        <v>1832</v>
      </c>
      <c r="L71" s="371"/>
      <c r="M71" s="315"/>
      <c r="N71" s="315"/>
      <c r="O71" s="315"/>
      <c r="P71" s="315"/>
      <c r="Q71" s="315"/>
      <c r="S71" s="315"/>
      <c r="T71" s="315"/>
      <c r="U71" s="343"/>
      <c r="V71" s="343"/>
      <c r="W71" s="343"/>
    </row>
    <row r="72" spans="1:26" x14ac:dyDescent="0.25">
      <c r="A72" s="235"/>
      <c r="B72" s="204"/>
      <c r="C72" s="204" t="s">
        <v>1899</v>
      </c>
      <c r="D72" s="204"/>
      <c r="E72" s="364">
        <v>1</v>
      </c>
      <c r="F72" s="356"/>
      <c r="G72" s="366"/>
      <c r="H72" s="357"/>
      <c r="I72" s="335"/>
      <c r="J72" s="433">
        <v>0</v>
      </c>
      <c r="K72" s="358">
        <f>+E72*J72</f>
        <v>0</v>
      </c>
      <c r="L72" s="371"/>
      <c r="M72" s="315"/>
      <c r="N72" s="315"/>
      <c r="O72" s="315"/>
      <c r="P72" s="315"/>
      <c r="Q72" s="315"/>
      <c r="S72" s="315"/>
      <c r="T72" s="315"/>
      <c r="U72" s="343"/>
      <c r="V72" s="343"/>
      <c r="W72" s="343"/>
    </row>
    <row r="73" spans="1:26" x14ac:dyDescent="0.25">
      <c r="A73" s="235"/>
      <c r="B73" s="204"/>
      <c r="C73" s="372" t="s">
        <v>1900</v>
      </c>
      <c r="D73" s="373"/>
      <c r="J73" s="434"/>
      <c r="K73" s="368" t="s">
        <v>1901</v>
      </c>
      <c r="L73" s="374"/>
      <c r="M73" s="315"/>
      <c r="N73" s="315"/>
      <c r="O73" s="315"/>
      <c r="P73" s="315"/>
      <c r="Q73" s="315"/>
      <c r="S73" s="315"/>
      <c r="T73" s="315"/>
      <c r="U73" s="343"/>
      <c r="V73" s="343"/>
      <c r="W73" s="343"/>
    </row>
    <row r="74" spans="1:26" ht="14.45" customHeight="1" x14ac:dyDescent="0.25">
      <c r="A74" s="235"/>
      <c r="B74" s="229"/>
      <c r="C74" s="204" t="s">
        <v>1902</v>
      </c>
      <c r="D74" s="373"/>
      <c r="E74" s="364">
        <v>1</v>
      </c>
      <c r="F74" s="374" t="s">
        <v>1842</v>
      </c>
      <c r="G74" s="356">
        <v>0.5</v>
      </c>
      <c r="H74" s="374" t="s">
        <v>1842</v>
      </c>
      <c r="I74" s="345">
        <v>8</v>
      </c>
      <c r="J74" s="433">
        <v>0</v>
      </c>
      <c r="K74" s="358">
        <f>+E74*G74*I74*J74</f>
        <v>0</v>
      </c>
      <c r="L74" s="375"/>
      <c r="M74" s="283"/>
      <c r="N74" s="330"/>
      <c r="S74" s="315"/>
      <c r="T74" s="315"/>
      <c r="U74" s="343"/>
      <c r="V74" s="343"/>
      <c r="W74" s="343"/>
    </row>
    <row r="75" spans="1:26" ht="14.45" customHeight="1" x14ac:dyDescent="0.25">
      <c r="A75" s="235"/>
      <c r="B75" s="376"/>
      <c r="C75" s="377"/>
      <c r="D75" s="373"/>
      <c r="E75" s="378"/>
      <c r="F75" s="374"/>
      <c r="G75" s="379"/>
      <c r="H75" s="374"/>
      <c r="I75" s="380"/>
      <c r="J75" s="377"/>
      <c r="K75" s="381"/>
      <c r="L75" s="375"/>
      <c r="M75" s="283"/>
      <c r="N75" s="330"/>
      <c r="S75" s="315"/>
      <c r="T75" s="315"/>
      <c r="U75" s="343"/>
      <c r="V75" s="343"/>
      <c r="W75" s="343"/>
    </row>
    <row r="76" spans="1:26" ht="14.45" customHeight="1" x14ac:dyDescent="0.25">
      <c r="A76" s="235"/>
      <c r="B76" s="229"/>
      <c r="C76" s="382" t="s">
        <v>1903</v>
      </c>
      <c r="D76" s="373"/>
      <c r="E76" s="369"/>
      <c r="F76" s="383"/>
      <c r="G76" s="373"/>
      <c r="H76" s="383"/>
      <c r="I76" s="383"/>
      <c r="J76" s="373"/>
      <c r="K76" s="375"/>
      <c r="L76" s="375"/>
      <c r="M76" s="283"/>
      <c r="N76" s="330"/>
      <c r="S76" s="315"/>
      <c r="T76" s="315"/>
      <c r="U76" s="343"/>
      <c r="V76" s="343"/>
      <c r="W76" s="343"/>
    </row>
    <row r="77" spans="1:26" ht="14.45" customHeight="1" x14ac:dyDescent="0.25">
      <c r="A77" s="235"/>
      <c r="B77" s="229"/>
      <c r="C77" s="229" t="s">
        <v>1904</v>
      </c>
      <c r="D77" s="373"/>
      <c r="E77" s="364">
        <f>SUM(E49:E61)+5</f>
        <v>17</v>
      </c>
      <c r="F77" s="384"/>
      <c r="G77" s="356"/>
      <c r="H77" s="384"/>
      <c r="I77" s="356"/>
      <c r="J77" s="437">
        <v>0</v>
      </c>
      <c r="K77" s="358">
        <f>+E77*J77</f>
        <v>0</v>
      </c>
      <c r="L77" s="375"/>
      <c r="M77" s="283"/>
      <c r="N77" s="330"/>
      <c r="S77" s="315"/>
      <c r="T77" s="315"/>
      <c r="U77" s="343"/>
      <c r="V77" s="343"/>
      <c r="W77" s="343"/>
    </row>
    <row r="78" spans="1:26" ht="14.45" customHeight="1" x14ac:dyDescent="0.25">
      <c r="A78" s="235"/>
      <c r="B78" s="229"/>
      <c r="C78" s="229" t="s">
        <v>1905</v>
      </c>
      <c r="D78" s="373"/>
      <c r="E78" s="364">
        <f>+E77</f>
        <v>17</v>
      </c>
      <c r="F78" s="384"/>
      <c r="G78" s="356"/>
      <c r="H78" s="384"/>
      <c r="I78" s="356"/>
      <c r="J78" s="437">
        <v>0</v>
      </c>
      <c r="K78" s="358">
        <f>+E78*J78</f>
        <v>0</v>
      </c>
      <c r="L78" s="375"/>
      <c r="M78" s="283"/>
      <c r="N78" s="330"/>
      <c r="S78" s="315"/>
      <c r="T78" s="315"/>
      <c r="U78" s="343"/>
      <c r="V78" s="343"/>
      <c r="W78" s="343"/>
    </row>
    <row r="79" spans="1:26" ht="14.45" customHeight="1" x14ac:dyDescent="0.25">
      <c r="A79" s="235"/>
      <c r="B79" s="229"/>
      <c r="C79" s="229"/>
      <c r="D79" s="373"/>
      <c r="E79" s="364"/>
      <c r="F79" s="384"/>
      <c r="G79" s="356"/>
      <c r="H79" s="384"/>
      <c r="I79" s="345"/>
      <c r="J79" s="385"/>
      <c r="K79" s="358"/>
      <c r="L79" s="375"/>
      <c r="M79" s="283"/>
      <c r="N79" s="330"/>
      <c r="S79" s="315"/>
      <c r="T79" s="315"/>
      <c r="U79" s="343"/>
      <c r="V79" s="343"/>
      <c r="W79" s="343"/>
    </row>
    <row r="80" spans="1:26" ht="14.45" customHeight="1" x14ac:dyDescent="0.25">
      <c r="A80" s="235"/>
      <c r="B80" s="229"/>
      <c r="C80" s="382" t="s">
        <v>1906</v>
      </c>
      <c r="D80" s="373"/>
      <c r="E80" s="364"/>
      <c r="F80" s="384"/>
      <c r="G80" s="356"/>
      <c r="H80" s="384"/>
      <c r="I80" s="345"/>
      <c r="J80" s="385"/>
      <c r="K80" s="358"/>
      <c r="L80" s="375"/>
      <c r="M80" s="283"/>
      <c r="N80" s="330"/>
      <c r="S80" s="315"/>
      <c r="T80" s="315"/>
      <c r="U80" s="343"/>
      <c r="V80" s="343"/>
      <c r="W80" s="343"/>
    </row>
    <row r="81" spans="1:26" ht="14.45" customHeight="1" x14ac:dyDescent="0.25">
      <c r="A81" s="235"/>
      <c r="B81" s="229"/>
      <c r="C81" s="229" t="str">
        <f>+C49</f>
        <v>Residente de Obra</v>
      </c>
      <c r="D81" s="373"/>
      <c r="E81" s="364">
        <v>1</v>
      </c>
      <c r="F81" s="384"/>
      <c r="G81" s="386">
        <v>0.25</v>
      </c>
      <c r="H81" s="384" t="s">
        <v>1842</v>
      </c>
      <c r="I81" s="345">
        <v>3</v>
      </c>
      <c r="J81" s="433">
        <f>+J49</f>
        <v>0</v>
      </c>
      <c r="K81" s="358">
        <f>+E81*G81*I81*J81</f>
        <v>0</v>
      </c>
      <c r="L81" s="375"/>
      <c r="M81" s="283"/>
      <c r="N81" s="330"/>
      <c r="S81" s="315"/>
      <c r="T81" s="315"/>
      <c r="U81" s="343"/>
      <c r="V81" s="343"/>
      <c r="W81" s="343"/>
    </row>
    <row r="82" spans="1:26" ht="14.45" customHeight="1" x14ac:dyDescent="0.25">
      <c r="A82" s="235"/>
      <c r="B82" s="229"/>
      <c r="C82" s="229" t="str">
        <f>+C52</f>
        <v>Especialista en costos y presupuestos, valorizaciones y programación de obras</v>
      </c>
      <c r="D82" s="373"/>
      <c r="E82" s="364">
        <v>1</v>
      </c>
      <c r="F82" s="384"/>
      <c r="G82" s="386">
        <v>0.35</v>
      </c>
      <c r="H82" s="384" t="s">
        <v>1842</v>
      </c>
      <c r="I82" s="345">
        <v>3</v>
      </c>
      <c r="J82" s="433">
        <f>+J52</f>
        <v>0</v>
      </c>
      <c r="K82" s="358">
        <f>+E82*G82*I82*J82</f>
        <v>0</v>
      </c>
      <c r="L82" s="375"/>
      <c r="M82" s="283"/>
      <c r="N82" s="330"/>
      <c r="S82" s="315"/>
      <c r="T82" s="315"/>
      <c r="U82" s="343"/>
      <c r="V82" s="343"/>
      <c r="W82" s="343"/>
    </row>
    <row r="83" spans="1:26" ht="14.45" customHeight="1" x14ac:dyDescent="0.25">
      <c r="A83" s="235"/>
      <c r="B83" s="229"/>
      <c r="C83" s="229" t="s">
        <v>1907</v>
      </c>
      <c r="D83" s="373"/>
      <c r="E83" s="387" t="s">
        <v>1908</v>
      </c>
      <c r="F83" s="384"/>
      <c r="G83" s="386">
        <v>0.25</v>
      </c>
      <c r="H83" s="384" t="s">
        <v>1842</v>
      </c>
      <c r="I83" s="345">
        <v>3</v>
      </c>
      <c r="J83" s="433">
        <v>0</v>
      </c>
      <c r="K83" s="358">
        <f>+G83*I83*J83</f>
        <v>0</v>
      </c>
      <c r="L83" s="375"/>
      <c r="M83" s="283"/>
      <c r="N83" s="330"/>
      <c r="S83" s="315"/>
      <c r="T83" s="315"/>
      <c r="U83" s="343"/>
      <c r="V83" s="343"/>
      <c r="W83" s="343"/>
    </row>
    <row r="84" spans="1:26" ht="14.45" customHeight="1" x14ac:dyDescent="0.25">
      <c r="A84" s="235"/>
      <c r="B84" s="229"/>
      <c r="C84" s="229" t="s">
        <v>1909</v>
      </c>
      <c r="D84" s="373"/>
      <c r="E84" s="364">
        <v>1</v>
      </c>
      <c r="F84" s="384"/>
      <c r="G84" s="386">
        <v>0.25</v>
      </c>
      <c r="H84" s="384" t="s">
        <v>1842</v>
      </c>
      <c r="I84" s="345">
        <v>3</v>
      </c>
      <c r="J84" s="433">
        <f>+J74</f>
        <v>0</v>
      </c>
      <c r="K84" s="358">
        <f>+E84*G84*I84*J84</f>
        <v>0</v>
      </c>
      <c r="L84" s="375"/>
      <c r="M84" s="283"/>
      <c r="N84" s="330"/>
      <c r="S84" s="315"/>
      <c r="T84" s="315"/>
      <c r="U84" s="343"/>
      <c r="V84" s="343"/>
      <c r="W84" s="343"/>
    </row>
    <row r="85" spans="1:26" ht="11.25" customHeight="1" x14ac:dyDescent="0.25">
      <c r="A85" s="235"/>
      <c r="B85" s="229"/>
      <c r="C85" s="377"/>
      <c r="D85" s="373"/>
      <c r="E85" s="378"/>
      <c r="F85" s="374"/>
      <c r="G85" s="379"/>
      <c r="H85" s="374"/>
      <c r="I85" s="378"/>
      <c r="J85" s="377"/>
      <c r="K85" s="381"/>
      <c r="L85" s="375"/>
      <c r="M85" s="283"/>
      <c r="N85" s="330"/>
      <c r="S85" s="315"/>
      <c r="T85" s="315"/>
      <c r="U85" s="343"/>
      <c r="V85" s="343"/>
      <c r="W85" s="343"/>
    </row>
    <row r="86" spans="1:26" x14ac:dyDescent="0.25">
      <c r="A86" s="226"/>
      <c r="B86" s="227">
        <v>2.02</v>
      </c>
      <c r="C86" s="228" t="s">
        <v>1818</v>
      </c>
      <c r="D86" s="204"/>
      <c r="E86" s="204"/>
      <c r="F86" s="356"/>
      <c r="G86" s="204"/>
      <c r="H86" s="356"/>
      <c r="I86" s="204"/>
      <c r="J86" s="204"/>
      <c r="K86" s="388"/>
      <c r="M86" s="319"/>
      <c r="N86" s="323"/>
      <c r="S86" s="315"/>
      <c r="T86" s="315"/>
      <c r="U86" s="343"/>
      <c r="V86" s="343"/>
      <c r="W86" s="343"/>
    </row>
    <row r="87" spans="1:26" ht="6" customHeight="1" x14ac:dyDescent="0.25">
      <c r="A87" s="226"/>
      <c r="B87" s="229"/>
      <c r="C87" s="229"/>
      <c r="D87" s="204"/>
      <c r="E87" s="204"/>
      <c r="F87" s="356"/>
      <c r="G87" s="204"/>
      <c r="H87" s="356"/>
      <c r="I87" s="204"/>
      <c r="J87" s="204"/>
      <c r="K87" s="241"/>
      <c r="M87" s="319"/>
      <c r="N87" s="323"/>
      <c r="P87" s="389"/>
      <c r="S87" s="315"/>
      <c r="T87" s="315"/>
      <c r="U87" s="343"/>
      <c r="V87" s="343"/>
      <c r="W87" s="343"/>
    </row>
    <row r="88" spans="1:26" x14ac:dyDescent="0.25">
      <c r="A88" s="235"/>
      <c r="B88" s="229"/>
      <c r="C88" s="350" t="s">
        <v>1910</v>
      </c>
      <c r="D88" s="204"/>
      <c r="E88" s="325" t="s">
        <v>1838</v>
      </c>
      <c r="F88" s="326"/>
      <c r="G88" s="327" t="s">
        <v>1911</v>
      </c>
      <c r="H88" s="327"/>
      <c r="I88" s="327" t="s">
        <v>1840</v>
      </c>
      <c r="J88" s="327" t="s">
        <v>1890</v>
      </c>
      <c r="K88" s="229" t="s">
        <v>1832</v>
      </c>
      <c r="M88" s="181"/>
      <c r="N88" s="181"/>
      <c r="O88" s="181"/>
      <c r="P88" s="181"/>
      <c r="S88" s="315"/>
      <c r="T88" s="315"/>
      <c r="U88" s="343"/>
      <c r="V88" s="343"/>
      <c r="W88" s="343"/>
    </row>
    <row r="89" spans="1:26" x14ac:dyDescent="0.25">
      <c r="A89" s="235"/>
      <c r="B89" s="229"/>
      <c r="C89" s="229" t="s">
        <v>1912</v>
      </c>
      <c r="D89" s="204"/>
      <c r="E89" s="331">
        <v>1</v>
      </c>
      <c r="F89" s="332" t="s">
        <v>1842</v>
      </c>
      <c r="G89" s="390">
        <v>0.25</v>
      </c>
      <c r="H89" s="332" t="s">
        <v>1842</v>
      </c>
      <c r="I89" s="345">
        <f>$J$8</f>
        <v>8</v>
      </c>
      <c r="J89" s="433">
        <v>0</v>
      </c>
      <c r="K89" s="241">
        <f>+E89*G89*I89*J89</f>
        <v>0</v>
      </c>
      <c r="L89" s="181"/>
      <c r="M89" s="181"/>
      <c r="N89" s="181"/>
      <c r="O89" s="181"/>
      <c r="P89" s="181"/>
      <c r="S89" s="315"/>
      <c r="T89" s="315"/>
      <c r="U89" s="343"/>
      <c r="V89" s="343"/>
      <c r="W89" s="343"/>
    </row>
    <row r="90" spans="1:26" x14ac:dyDescent="0.25">
      <c r="A90" s="235"/>
      <c r="B90" s="229"/>
      <c r="C90" s="229" t="s">
        <v>1913</v>
      </c>
      <c r="D90" s="204"/>
      <c r="E90" s="331">
        <v>1</v>
      </c>
      <c r="F90" s="332" t="s">
        <v>1842</v>
      </c>
      <c r="G90" s="390">
        <v>0.25</v>
      </c>
      <c r="H90" s="332" t="s">
        <v>1842</v>
      </c>
      <c r="I90" s="345">
        <f>$J$8</f>
        <v>8</v>
      </c>
      <c r="J90" s="433">
        <v>0</v>
      </c>
      <c r="K90" s="241">
        <f t="shared" ref="K90:K91" si="7">+E90*G90*I90*J90</f>
        <v>0</v>
      </c>
      <c r="L90" s="181"/>
      <c r="M90" s="181"/>
      <c r="N90" s="181"/>
      <c r="O90" s="181"/>
      <c r="P90" s="181"/>
      <c r="S90" s="315"/>
      <c r="T90" s="341"/>
      <c r="U90" s="342"/>
      <c r="V90" s="342"/>
      <c r="W90" s="343"/>
    </row>
    <row r="91" spans="1:26" x14ac:dyDescent="0.25">
      <c r="A91" s="235"/>
      <c r="B91" s="229"/>
      <c r="C91" s="229" t="s">
        <v>1914</v>
      </c>
      <c r="D91" s="204"/>
      <c r="E91" s="331">
        <v>1</v>
      </c>
      <c r="F91" s="332" t="s">
        <v>1842</v>
      </c>
      <c r="G91" s="390">
        <v>0.25</v>
      </c>
      <c r="H91" s="332" t="s">
        <v>1842</v>
      </c>
      <c r="I91" s="345">
        <f>$J$8</f>
        <v>8</v>
      </c>
      <c r="J91" s="433">
        <v>0</v>
      </c>
      <c r="K91" s="241">
        <f t="shared" si="7"/>
        <v>0</v>
      </c>
      <c r="L91" s="181"/>
      <c r="M91" s="181"/>
      <c r="N91" s="181"/>
      <c r="O91" s="181"/>
      <c r="P91" s="181"/>
      <c r="S91" s="315"/>
      <c r="T91" s="341"/>
      <c r="U91" s="342"/>
      <c r="V91" s="342"/>
      <c r="W91" s="343"/>
    </row>
    <row r="92" spans="1:26" x14ac:dyDescent="0.25">
      <c r="A92" s="235"/>
      <c r="B92" s="229"/>
      <c r="C92" s="350" t="s">
        <v>1915</v>
      </c>
      <c r="D92" s="204"/>
      <c r="E92" s="325" t="s">
        <v>1838</v>
      </c>
      <c r="F92" s="326"/>
      <c r="G92" s="348" t="s">
        <v>1891</v>
      </c>
      <c r="H92" s="327"/>
      <c r="I92" s="327" t="s">
        <v>1840</v>
      </c>
      <c r="J92" s="327" t="s">
        <v>1890</v>
      </c>
      <c r="K92" s="229" t="s">
        <v>1832</v>
      </c>
      <c r="M92" s="391"/>
      <c r="N92" s="330"/>
      <c r="S92" s="315"/>
      <c r="T92" s="315"/>
      <c r="U92" s="343"/>
      <c r="V92" s="392"/>
      <c r="W92" s="343"/>
    </row>
    <row r="93" spans="1:26" s="224" customFormat="1" x14ac:dyDescent="0.2">
      <c r="A93" s="353"/>
      <c r="B93" s="354"/>
      <c r="C93" s="499" t="s">
        <v>1916</v>
      </c>
      <c r="D93" s="499"/>
      <c r="E93" s="331">
        <v>1</v>
      </c>
      <c r="F93" s="355"/>
      <c r="G93" s="393">
        <v>0.25</v>
      </c>
      <c r="H93" s="357" t="s">
        <v>1842</v>
      </c>
      <c r="I93" s="345">
        <f t="shared" ref="I93:I98" si="8">$J$8</f>
        <v>8</v>
      </c>
      <c r="J93" s="433">
        <v>0</v>
      </c>
      <c r="K93" s="241">
        <f>+E93*G93*I93*J93</f>
        <v>0</v>
      </c>
      <c r="L93" s="359"/>
      <c r="M93" s="391"/>
      <c r="N93" s="330"/>
      <c r="O93" s="394"/>
      <c r="P93" s="395"/>
      <c r="S93" s="360"/>
      <c r="T93" s="360"/>
      <c r="U93" s="361"/>
      <c r="V93" s="361"/>
      <c r="W93" s="361"/>
      <c r="X93" s="362"/>
      <c r="Y93" s="362"/>
      <c r="Z93" s="362"/>
    </row>
    <row r="94" spans="1:26" x14ac:dyDescent="0.25">
      <c r="A94" s="235"/>
      <c r="B94" s="229"/>
      <c r="C94" s="229" t="s">
        <v>1917</v>
      </c>
      <c r="D94" s="204"/>
      <c r="E94" s="331">
        <v>1</v>
      </c>
      <c r="F94" s="355"/>
      <c r="G94" s="393">
        <v>0.25</v>
      </c>
      <c r="H94" s="357" t="s">
        <v>1842</v>
      </c>
      <c r="I94" s="345">
        <f t="shared" si="8"/>
        <v>8</v>
      </c>
      <c r="J94" s="433">
        <v>0</v>
      </c>
      <c r="K94" s="241">
        <f t="shared" ref="K94:K98" si="9">+E94*G94*I94*J94</f>
        <v>0</v>
      </c>
      <c r="M94" s="391"/>
      <c r="N94" s="330"/>
      <c r="S94" s="315"/>
      <c r="T94" s="315"/>
      <c r="U94" s="343"/>
      <c r="V94" s="342"/>
      <c r="W94" s="343"/>
    </row>
    <row r="95" spans="1:26" x14ac:dyDescent="0.25">
      <c r="A95" s="235"/>
      <c r="B95" s="229"/>
      <c r="C95" s="499" t="s">
        <v>1918</v>
      </c>
      <c r="D95" s="499"/>
      <c r="E95" s="331">
        <v>1</v>
      </c>
      <c r="F95" s="355"/>
      <c r="G95" s="393">
        <v>0.25</v>
      </c>
      <c r="H95" s="357" t="s">
        <v>1842</v>
      </c>
      <c r="I95" s="345">
        <f t="shared" si="8"/>
        <v>8</v>
      </c>
      <c r="J95" s="433">
        <v>0</v>
      </c>
      <c r="K95" s="241">
        <f t="shared" si="9"/>
        <v>0</v>
      </c>
      <c r="M95" s="391"/>
      <c r="N95" s="330"/>
      <c r="S95" s="315"/>
      <c r="T95" s="315"/>
      <c r="U95" s="343"/>
      <c r="V95" s="342"/>
      <c r="W95" s="343"/>
    </row>
    <row r="96" spans="1:26" x14ac:dyDescent="0.25">
      <c r="A96" s="235"/>
      <c r="B96" s="229"/>
      <c r="C96" s="229" t="s">
        <v>1919</v>
      </c>
      <c r="D96" s="204"/>
      <c r="E96" s="331">
        <v>1</v>
      </c>
      <c r="F96" s="355"/>
      <c r="G96" s="393">
        <v>0.25</v>
      </c>
      <c r="H96" s="357" t="s">
        <v>1842</v>
      </c>
      <c r="I96" s="345">
        <f t="shared" si="8"/>
        <v>8</v>
      </c>
      <c r="J96" s="433">
        <v>0</v>
      </c>
      <c r="K96" s="241">
        <f t="shared" si="9"/>
        <v>0</v>
      </c>
      <c r="M96" s="182"/>
      <c r="N96" s="396"/>
      <c r="O96" s="397"/>
      <c r="P96" s="186"/>
      <c r="S96" s="315"/>
      <c r="T96" s="315"/>
      <c r="U96" s="343"/>
      <c r="V96" s="343"/>
      <c r="W96" s="343"/>
    </row>
    <row r="97" spans="1:26" x14ac:dyDescent="0.25">
      <c r="A97" s="235"/>
      <c r="B97" s="229"/>
      <c r="C97" s="229" t="s">
        <v>1920</v>
      </c>
      <c r="D97" s="204"/>
      <c r="E97" s="331">
        <v>1</v>
      </c>
      <c r="F97" s="355"/>
      <c r="G97" s="393">
        <v>0.25</v>
      </c>
      <c r="H97" s="357" t="s">
        <v>1842</v>
      </c>
      <c r="I97" s="345">
        <f t="shared" si="8"/>
        <v>8</v>
      </c>
      <c r="J97" s="433">
        <v>0</v>
      </c>
      <c r="K97" s="241">
        <f t="shared" si="9"/>
        <v>0</v>
      </c>
      <c r="M97" s="182"/>
      <c r="N97" s="398"/>
      <c r="O97" s="399"/>
      <c r="P97" s="400"/>
      <c r="Q97" s="401"/>
      <c r="R97" s="399"/>
      <c r="S97" s="401"/>
      <c r="T97" s="399"/>
      <c r="U97" s="399"/>
      <c r="V97" s="402"/>
      <c r="W97" s="403"/>
    </row>
    <row r="98" spans="1:26" x14ac:dyDescent="0.25">
      <c r="A98" s="235"/>
      <c r="B98" s="229"/>
      <c r="C98" s="229" t="s">
        <v>1921</v>
      </c>
      <c r="D98" s="204"/>
      <c r="E98" s="331">
        <v>1</v>
      </c>
      <c r="F98" s="355"/>
      <c r="G98" s="393">
        <v>0.25</v>
      </c>
      <c r="H98" s="357" t="s">
        <v>1842</v>
      </c>
      <c r="I98" s="345">
        <f t="shared" si="8"/>
        <v>8</v>
      </c>
      <c r="J98" s="433">
        <v>0</v>
      </c>
      <c r="K98" s="241">
        <f t="shared" si="9"/>
        <v>0</v>
      </c>
      <c r="M98" s="182"/>
      <c r="N98" s="377"/>
      <c r="O98" s="373"/>
      <c r="P98" s="369"/>
      <c r="Q98" s="384"/>
      <c r="R98" s="384"/>
      <c r="S98" s="384"/>
      <c r="T98" s="404"/>
      <c r="U98" s="385"/>
      <c r="V98" s="381"/>
      <c r="W98" s="375">
        <f>+PRODUCT(R98:V98)</f>
        <v>0</v>
      </c>
    </row>
    <row r="99" spans="1:26" ht="8.25" customHeight="1" x14ac:dyDescent="0.25">
      <c r="A99" s="235"/>
      <c r="B99" s="229"/>
      <c r="C99" s="229"/>
      <c r="D99" s="204"/>
      <c r="E99" s="204"/>
      <c r="F99" s="356"/>
      <c r="G99" s="393"/>
      <c r="H99" s="356"/>
      <c r="I99" s="331"/>
      <c r="J99" s="229"/>
      <c r="K99" s="241"/>
      <c r="M99" s="182"/>
      <c r="N99" s="377"/>
      <c r="O99" s="373"/>
      <c r="P99" s="369"/>
      <c r="Q99" s="384"/>
      <c r="R99" s="384"/>
      <c r="S99" s="384"/>
      <c r="T99" s="404"/>
      <c r="U99" s="385"/>
      <c r="V99" s="381"/>
      <c r="W99" s="375">
        <f>+PRODUCT(R99:V99)</f>
        <v>0</v>
      </c>
    </row>
    <row r="100" spans="1:26" x14ac:dyDescent="0.25">
      <c r="A100" s="235"/>
      <c r="B100" s="229"/>
      <c r="C100" s="324" t="s">
        <v>1922</v>
      </c>
      <c r="D100" s="204"/>
      <c r="E100" s="204"/>
      <c r="F100" s="356"/>
      <c r="G100" s="393"/>
      <c r="H100" s="356"/>
      <c r="I100" s="331"/>
      <c r="J100" s="229"/>
      <c r="K100" s="241"/>
      <c r="M100" s="182"/>
      <c r="N100" s="396"/>
      <c r="O100" s="397"/>
      <c r="P100" s="186"/>
      <c r="S100" s="315"/>
      <c r="T100" s="315"/>
      <c r="U100" s="343"/>
      <c r="V100" s="343"/>
      <c r="W100" s="343"/>
    </row>
    <row r="101" spans="1:26" ht="27" customHeight="1" x14ac:dyDescent="0.25">
      <c r="A101" s="235"/>
      <c r="B101" s="229"/>
      <c r="C101" s="499" t="s">
        <v>1923</v>
      </c>
      <c r="D101" s="499"/>
      <c r="E101" s="405">
        <v>1</v>
      </c>
      <c r="F101" s="355"/>
      <c r="G101" s="406">
        <v>0.25</v>
      </c>
      <c r="H101" s="407" t="s">
        <v>1842</v>
      </c>
      <c r="I101" s="408">
        <f>$J$8</f>
        <v>8</v>
      </c>
      <c r="J101" s="438">
        <v>0</v>
      </c>
      <c r="K101" s="409">
        <f>+E101*G101*I101*J101</f>
        <v>0</v>
      </c>
      <c r="M101" s="391"/>
      <c r="N101" s="330"/>
      <c r="S101" s="315"/>
      <c r="T101" s="315"/>
      <c r="U101" s="343"/>
      <c r="V101" s="342"/>
      <c r="W101" s="343"/>
    </row>
    <row r="102" spans="1:26" x14ac:dyDescent="0.25">
      <c r="A102" s="235"/>
      <c r="B102" s="229"/>
      <c r="C102" s="204" t="s">
        <v>1924</v>
      </c>
      <c r="D102" s="204"/>
      <c r="E102" s="331">
        <v>1</v>
      </c>
      <c r="F102" s="355"/>
      <c r="G102" s="393">
        <v>0.25</v>
      </c>
      <c r="H102" s="407" t="s">
        <v>1842</v>
      </c>
      <c r="I102" s="345">
        <f>$J$8</f>
        <v>8</v>
      </c>
      <c r="J102" s="433">
        <v>0</v>
      </c>
      <c r="K102" s="409">
        <f>+E102*G102*I102*J102</f>
        <v>0</v>
      </c>
      <c r="M102" s="182"/>
      <c r="N102" s="396"/>
      <c r="O102" s="397"/>
      <c r="P102" s="186"/>
      <c r="S102" s="315"/>
      <c r="T102" s="315"/>
      <c r="U102" s="343"/>
      <c r="V102" s="343"/>
      <c r="W102" s="343"/>
    </row>
    <row r="103" spans="1:26" ht="6" customHeight="1" x14ac:dyDescent="0.25">
      <c r="A103" s="235"/>
      <c r="B103" s="229"/>
      <c r="C103" s="229"/>
      <c r="D103" s="204"/>
      <c r="E103" s="204"/>
      <c r="F103" s="356"/>
      <c r="G103" s="390"/>
      <c r="H103" s="356"/>
      <c r="I103" s="331"/>
      <c r="J103" s="229"/>
      <c r="K103" s="241"/>
      <c r="M103" s="182"/>
      <c r="N103" s="396"/>
      <c r="O103" s="397"/>
      <c r="P103" s="186"/>
      <c r="S103" s="315"/>
      <c r="T103" s="315"/>
      <c r="U103" s="343"/>
      <c r="V103" s="343"/>
      <c r="W103" s="343"/>
    </row>
    <row r="104" spans="1:26" x14ac:dyDescent="0.25">
      <c r="A104" s="235"/>
      <c r="B104" s="227">
        <v>2.0299999999999998</v>
      </c>
      <c r="C104" s="228" t="s">
        <v>1819</v>
      </c>
      <c r="D104" s="204"/>
      <c r="E104" s="204"/>
      <c r="F104" s="204"/>
      <c r="G104" s="204"/>
      <c r="H104" s="204"/>
      <c r="I104" s="204"/>
      <c r="J104" s="204"/>
      <c r="K104" s="241"/>
      <c r="M104" s="391"/>
      <c r="N104" s="410"/>
      <c r="O104" s="391"/>
      <c r="S104" s="315"/>
      <c r="T104" s="315"/>
      <c r="U104" s="343"/>
      <c r="V104" s="343"/>
      <c r="W104" s="343"/>
    </row>
    <row r="105" spans="1:26" ht="7.5" customHeight="1" x14ac:dyDescent="0.25">
      <c r="A105" s="235"/>
      <c r="B105" s="227"/>
      <c r="C105" s="228"/>
      <c r="D105" s="204"/>
      <c r="E105" s="204"/>
      <c r="F105" s="204"/>
      <c r="G105" s="204"/>
      <c r="H105" s="204"/>
      <c r="I105" s="204"/>
      <c r="J105" s="204"/>
      <c r="K105" s="241"/>
      <c r="M105" s="391"/>
      <c r="N105" s="410"/>
      <c r="O105" s="391"/>
      <c r="S105" s="315"/>
      <c r="T105" s="315"/>
      <c r="U105" s="343"/>
      <c r="V105" s="343"/>
      <c r="W105" s="343"/>
    </row>
    <row r="106" spans="1:26" x14ac:dyDescent="0.25">
      <c r="A106" s="235"/>
      <c r="B106" s="229"/>
      <c r="C106" s="351" t="s">
        <v>1925</v>
      </c>
      <c r="D106" s="204"/>
      <c r="E106" s="204"/>
      <c r="F106" s="204"/>
      <c r="G106" s="204"/>
      <c r="H106" s="204"/>
      <c r="I106" s="204"/>
      <c r="J106" s="204"/>
      <c r="K106" s="241"/>
      <c r="M106" s="283"/>
      <c r="N106" s="411"/>
      <c r="O106" s="283"/>
      <c r="S106" s="315"/>
      <c r="T106" s="315"/>
      <c r="U106" s="343"/>
      <c r="V106" s="343"/>
      <c r="W106" s="343"/>
    </row>
    <row r="107" spans="1:26" x14ac:dyDescent="0.25">
      <c r="A107" s="235"/>
      <c r="B107" s="229"/>
      <c r="C107" s="229" t="s">
        <v>1926</v>
      </c>
      <c r="D107" s="204"/>
      <c r="E107" s="204"/>
      <c r="F107" s="204"/>
      <c r="G107" s="204"/>
      <c r="H107" s="204"/>
      <c r="I107" s="204"/>
      <c r="J107" s="204"/>
      <c r="K107" s="241">
        <v>0</v>
      </c>
      <c r="M107" s="283"/>
      <c r="N107" s="323"/>
      <c r="O107" s="283"/>
      <c r="S107" s="315"/>
      <c r="T107" s="315"/>
      <c r="U107" s="343"/>
      <c r="V107" s="343"/>
      <c r="W107" s="343"/>
    </row>
    <row r="108" spans="1:26" x14ac:dyDescent="0.25">
      <c r="A108" s="235"/>
      <c r="B108" s="229"/>
      <c r="C108" s="229" t="s">
        <v>1927</v>
      </c>
      <c r="D108" s="204"/>
      <c r="E108" s="204"/>
      <c r="F108" s="204"/>
      <c r="G108" s="204"/>
      <c r="H108" s="204"/>
      <c r="I108" s="204"/>
      <c r="J108" s="204"/>
      <c r="K108" s="241">
        <v>0</v>
      </c>
      <c r="S108" s="315"/>
      <c r="T108" s="315"/>
      <c r="U108" s="343"/>
      <c r="V108" s="343"/>
      <c r="W108" s="343"/>
    </row>
    <row r="109" spans="1:26" ht="16.149999999999999" customHeight="1" x14ac:dyDescent="0.25">
      <c r="A109" s="412"/>
      <c r="B109" s="187"/>
      <c r="C109" s="304" t="s">
        <v>1928</v>
      </c>
      <c r="D109" s="413"/>
      <c r="E109" s="306">
        <f>+K109/O12</f>
        <v>0</v>
      </c>
      <c r="F109" s="413"/>
      <c r="G109" s="413"/>
      <c r="H109" s="413"/>
      <c r="I109" s="414"/>
      <c r="J109" s="414"/>
      <c r="K109" s="415">
        <v>0</v>
      </c>
      <c r="M109" s="416"/>
      <c r="N109" s="411"/>
      <c r="O109" s="417"/>
      <c r="S109" s="315"/>
      <c r="T109" s="315"/>
      <c r="U109" s="343"/>
      <c r="V109" s="343"/>
      <c r="W109" s="343"/>
    </row>
    <row r="110" spans="1:26" s="187" customFormat="1" ht="10.9" customHeight="1" thickBot="1" x14ac:dyDescent="0.3">
      <c r="A110" s="235"/>
      <c r="B110" s="181"/>
      <c r="C110" s="204"/>
      <c r="D110" s="204"/>
      <c r="E110" s="204"/>
      <c r="F110" s="204"/>
      <c r="G110" s="204"/>
      <c r="H110" s="204"/>
      <c r="I110" s="418"/>
      <c r="J110" s="204"/>
      <c r="K110" s="241"/>
      <c r="M110" s="183"/>
      <c r="N110" s="184"/>
      <c r="O110" s="183"/>
      <c r="P110" s="185"/>
      <c r="S110" s="419"/>
      <c r="T110" s="419"/>
      <c r="U110" s="420"/>
      <c r="V110" s="420"/>
      <c r="W110" s="420"/>
      <c r="X110" s="421"/>
      <c r="Y110" s="421"/>
      <c r="Z110" s="421"/>
    </row>
    <row r="111" spans="1:26" ht="17.25" customHeight="1" thickBot="1" x14ac:dyDescent="0.3">
      <c r="A111" s="412"/>
      <c r="B111" s="187"/>
      <c r="C111" s="228" t="s">
        <v>1929</v>
      </c>
      <c r="D111" s="220"/>
      <c r="E111" s="220"/>
      <c r="F111" s="220"/>
      <c r="G111" s="220"/>
      <c r="H111" s="220"/>
      <c r="I111" s="422">
        <f>+K111/O12</f>
        <v>0</v>
      </c>
      <c r="J111" s="220"/>
      <c r="K111" s="423">
        <v>0</v>
      </c>
      <c r="L111" s="424"/>
      <c r="M111" s="425"/>
      <c r="N111" s="241"/>
      <c r="O111" s="426"/>
      <c r="S111" s="315"/>
      <c r="T111" s="315"/>
      <c r="U111" s="343"/>
      <c r="V111" s="343"/>
      <c r="W111" s="343"/>
    </row>
    <row r="113" spans="9:12" x14ac:dyDescent="0.25">
      <c r="L113" s="424"/>
    </row>
    <row r="114" spans="9:12" x14ac:dyDescent="0.25">
      <c r="I114" s="418"/>
      <c r="J114" s="418"/>
      <c r="K114" s="388"/>
    </row>
    <row r="115" spans="9:12" x14ac:dyDescent="0.25">
      <c r="I115" s="418"/>
      <c r="J115" s="418"/>
      <c r="K115" s="388"/>
    </row>
    <row r="116" spans="9:12" x14ac:dyDescent="0.25">
      <c r="I116" s="418"/>
      <c r="J116" s="418"/>
      <c r="K116" s="388"/>
    </row>
    <row r="117" spans="9:12" x14ac:dyDescent="0.25">
      <c r="I117" s="418"/>
      <c r="J117" s="418"/>
      <c r="K117" s="388"/>
    </row>
    <row r="118" spans="9:12" x14ac:dyDescent="0.25">
      <c r="I118" s="418"/>
      <c r="J118" s="418"/>
      <c r="K118" s="388"/>
    </row>
    <row r="119" spans="9:12" x14ac:dyDescent="0.25">
      <c r="I119" s="418"/>
      <c r="J119" s="418"/>
      <c r="K119" s="388"/>
    </row>
    <row r="120" spans="9:12" x14ac:dyDescent="0.25">
      <c r="I120" s="418"/>
      <c r="J120" s="418"/>
      <c r="K120" s="388"/>
    </row>
    <row r="121" spans="9:12" x14ac:dyDescent="0.25">
      <c r="I121" s="339"/>
      <c r="J121" s="187"/>
    </row>
    <row r="122" spans="9:12" x14ac:dyDescent="0.25">
      <c r="I122" s="339"/>
      <c r="K122" s="427"/>
    </row>
    <row r="123" spans="9:12" x14ac:dyDescent="0.25">
      <c r="I123" s="428"/>
      <c r="J123" s="187"/>
    </row>
  </sheetData>
  <dataConsolidate/>
  <mergeCells count="10">
    <mergeCell ref="C95:D95"/>
    <mergeCell ref="C101:D101"/>
    <mergeCell ref="C2:K3"/>
    <mergeCell ref="B6:K6"/>
    <mergeCell ref="E10:K10"/>
    <mergeCell ref="M47:N47"/>
    <mergeCell ref="I63:J63"/>
    <mergeCell ref="I64:J64"/>
    <mergeCell ref="C65:D65"/>
    <mergeCell ref="C93:D93"/>
  </mergeCells>
  <printOptions horizontalCentered="1" gridLinesSet="0"/>
  <pageMargins left="0.39370078740157483" right="0.39370078740157483" top="0.59055118110236227" bottom="0.98425196850393704" header="0.51181102362204722" footer="0.31496062992125984"/>
  <pageSetup paperSize="9" scale="70" fitToHeight="0" orientation="portrait" r:id="rId1"/>
  <headerFooter alignWithMargins="0"/>
  <rowBreaks count="1" manualBreakCount="1">
    <brk id="62" max="1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00FF00"/>
    <pageSetUpPr fitToPage="1"/>
  </sheetPr>
  <dimension ref="A2:M76"/>
  <sheetViews>
    <sheetView showGridLines="0" tabSelected="1" view="pageBreakPreview" zoomScaleNormal="100" zoomScaleSheetLayoutView="100" workbookViewId="0">
      <selection activeCell="I27" sqref="I27"/>
    </sheetView>
  </sheetViews>
  <sheetFormatPr baseColWidth="10" defaultColWidth="11" defaultRowHeight="12.75" x14ac:dyDescent="0.2"/>
  <cols>
    <col min="1" max="1" width="8" style="113" customWidth="1"/>
    <col min="2" max="2" width="25.7109375" style="113" customWidth="1"/>
    <col min="3" max="3" width="17" style="113" customWidth="1"/>
    <col min="4" max="4" width="20.85546875" style="113" customWidth="1"/>
    <col min="5" max="5" width="3" style="113" customWidth="1"/>
    <col min="6" max="6" width="8.42578125" style="113" customWidth="1"/>
    <col min="7" max="7" width="4.85546875" style="113" bestFit="1" customWidth="1"/>
    <col min="8" max="8" width="3.85546875" style="113" customWidth="1"/>
    <col min="9" max="9" width="13.7109375" style="113" customWidth="1"/>
    <col min="10" max="10" width="3" style="112" customWidth="1"/>
    <col min="11" max="11" width="21" style="112" customWidth="1"/>
    <col min="12" max="12" width="10" style="112" customWidth="1"/>
    <col min="13" max="13" width="19.7109375" style="112" customWidth="1"/>
    <col min="14" max="16384" width="11" style="113"/>
  </cols>
  <sheetData>
    <row r="2" spans="1:10" ht="12.75" customHeight="1" x14ac:dyDescent="0.2">
      <c r="A2" s="110" t="s">
        <v>1802</v>
      </c>
      <c r="B2" s="504" t="str">
        <f>[7]GGU_BASE!C2</f>
        <v>“REPARACIÓN DE RESERVORIO; EN EL (LA) R-256 Y R-257 UBICADOS EN LAS TORRES DE LIMATAMBO EN EL DISTRITO DE SAN BORJA, PROVINCIA LIMA, DEPARTAMENTO LIMA”</v>
      </c>
      <c r="C2" s="504"/>
      <c r="D2" s="504"/>
      <c r="E2" s="504"/>
      <c r="F2" s="504"/>
      <c r="G2" s="504"/>
      <c r="H2" s="504"/>
      <c r="I2" s="504"/>
      <c r="J2" s="111"/>
    </row>
    <row r="3" spans="1:10" ht="38.25" customHeight="1" x14ac:dyDescent="0.2">
      <c r="B3" s="504"/>
      <c r="C3" s="504"/>
      <c r="D3" s="504"/>
      <c r="E3" s="504"/>
      <c r="F3" s="504"/>
      <c r="G3" s="504"/>
      <c r="H3" s="504"/>
      <c r="I3" s="504"/>
      <c r="J3" s="111"/>
    </row>
    <row r="4" spans="1:10" ht="12.75" customHeight="1" x14ac:dyDescent="0.2">
      <c r="A4" s="114"/>
      <c r="B4" s="505"/>
      <c r="C4" s="506"/>
      <c r="D4" s="506"/>
      <c r="E4" s="506"/>
      <c r="F4" s="506"/>
      <c r="G4" s="506"/>
      <c r="H4" s="506"/>
      <c r="I4" s="506"/>
      <c r="J4" s="111"/>
    </row>
    <row r="5" spans="1:10" ht="13.5" customHeight="1" x14ac:dyDescent="0.2">
      <c r="A5" s="114" t="s">
        <v>1803</v>
      </c>
      <c r="C5" s="115">
        <f>+[7]GGU_BASE!D4</f>
        <v>44469</v>
      </c>
    </row>
    <row r="6" spans="1:10" ht="13.5" customHeight="1" x14ac:dyDescent="0.2">
      <c r="A6" s="114"/>
      <c r="C6" s="115"/>
    </row>
    <row r="7" spans="1:10" ht="21.75" customHeight="1" x14ac:dyDescent="0.2">
      <c r="A7" s="116" t="s">
        <v>1804</v>
      </c>
      <c r="B7" s="116" t="s">
        <v>1805</v>
      </c>
      <c r="C7" s="116"/>
      <c r="D7" s="116"/>
      <c r="E7" s="116"/>
      <c r="F7" s="116"/>
      <c r="G7" s="503" t="s">
        <v>1806</v>
      </c>
      <c r="H7" s="503"/>
      <c r="I7" s="503"/>
    </row>
    <row r="8" spans="1:10" ht="13.5" customHeight="1" x14ac:dyDescent="0.2">
      <c r="A8" s="117">
        <v>1</v>
      </c>
      <c r="B8" s="113" t="s">
        <v>1807</v>
      </c>
      <c r="C8" s="115"/>
      <c r="G8" s="507">
        <v>0</v>
      </c>
      <c r="H8" s="507"/>
      <c r="I8" s="507"/>
    </row>
    <row r="9" spans="1:10" ht="13.5" customHeight="1" x14ac:dyDescent="0.2">
      <c r="A9" s="118">
        <v>1.01</v>
      </c>
      <c r="B9" s="113" t="s">
        <v>1808</v>
      </c>
      <c r="C9" s="115"/>
      <c r="G9" s="507">
        <v>0</v>
      </c>
      <c r="H9" s="507"/>
      <c r="I9" s="507"/>
    </row>
    <row r="10" spans="1:10" ht="13.5" customHeight="1" x14ac:dyDescent="0.2">
      <c r="A10" s="114"/>
      <c r="B10" s="119"/>
      <c r="C10" s="508" t="s">
        <v>1809</v>
      </c>
      <c r="D10" s="508"/>
      <c r="E10" s="508"/>
      <c r="F10" s="120"/>
      <c r="G10" s="509">
        <f>SUM(G8:I9)</f>
        <v>0</v>
      </c>
      <c r="H10" s="510"/>
      <c r="I10" s="510"/>
    </row>
    <row r="11" spans="1:10" ht="13.5" customHeight="1" x14ac:dyDescent="0.2">
      <c r="A11" s="114"/>
      <c r="B11" s="121"/>
      <c r="C11" s="122"/>
      <c r="D11" s="122"/>
      <c r="E11" s="122"/>
      <c r="F11" s="120"/>
      <c r="G11" s="123"/>
      <c r="H11" s="124"/>
      <c r="I11" s="124"/>
    </row>
    <row r="12" spans="1:10" ht="26.25" customHeight="1" x14ac:dyDescent="0.2">
      <c r="A12" s="503" t="s">
        <v>1810</v>
      </c>
      <c r="B12" s="503"/>
      <c r="C12" s="503"/>
      <c r="D12" s="503"/>
      <c r="E12" s="503"/>
      <c r="F12" s="503"/>
      <c r="G12" s="503"/>
      <c r="H12" s="503"/>
      <c r="I12" s="503"/>
      <c r="J12" s="125"/>
    </row>
    <row r="13" spans="1:10" x14ac:dyDescent="0.2">
      <c r="F13" s="126"/>
      <c r="G13" s="126"/>
    </row>
    <row r="14" spans="1:10" x14ac:dyDescent="0.2">
      <c r="B14" s="113" t="str">
        <f>[7]GGU_BASE!C8</f>
        <v>Plazo de la ejecucion de obra</v>
      </c>
      <c r="F14" s="126"/>
      <c r="G14" s="126"/>
      <c r="H14" s="113">
        <f>+[7]GGU_BASE!J8</f>
        <v>8</v>
      </c>
      <c r="I14" s="113" t="s">
        <v>1811</v>
      </c>
    </row>
    <row r="15" spans="1:10" x14ac:dyDescent="0.2">
      <c r="B15" s="114"/>
      <c r="D15" s="127"/>
      <c r="F15" s="126"/>
      <c r="G15" s="126"/>
      <c r="H15" s="119">
        <f>+[7]GGU_BASE!J9</f>
        <v>8</v>
      </c>
      <c r="I15" s="119" t="s">
        <v>1811</v>
      </c>
    </row>
    <row r="16" spans="1:10" x14ac:dyDescent="0.2">
      <c r="F16" s="126"/>
      <c r="G16" s="126"/>
    </row>
    <row r="17" spans="1:13" x14ac:dyDescent="0.2">
      <c r="F17" s="126"/>
      <c r="G17" s="126"/>
      <c r="H17" s="121"/>
      <c r="I17" s="121"/>
    </row>
    <row r="18" spans="1:13" x14ac:dyDescent="0.2">
      <c r="B18" s="114"/>
      <c r="F18" s="126"/>
      <c r="G18" s="126"/>
      <c r="H18" s="121"/>
      <c r="I18" s="121"/>
    </row>
    <row r="19" spans="1:13" x14ac:dyDescent="0.2">
      <c r="F19" s="126"/>
      <c r="G19" s="126"/>
    </row>
    <row r="20" spans="1:13" x14ac:dyDescent="0.2">
      <c r="A20" s="117">
        <v>1</v>
      </c>
      <c r="B20" s="128" t="s">
        <v>1812</v>
      </c>
      <c r="D20" s="129" t="e">
        <f>ROUND(+I23/G10,6)</f>
        <v>#DIV/0!</v>
      </c>
      <c r="E20" s="130"/>
    </row>
    <row r="21" spans="1:13" s="137" customFormat="1" ht="15" customHeight="1" x14ac:dyDescent="0.25">
      <c r="A21" s="131">
        <v>1.01</v>
      </c>
      <c r="B21" s="132" t="s">
        <v>1813</v>
      </c>
      <c r="C21" s="133"/>
      <c r="D21" s="133"/>
      <c r="E21" s="133"/>
      <c r="F21" s="133"/>
      <c r="G21" s="133"/>
      <c r="H21" s="133"/>
      <c r="I21" s="134">
        <v>0</v>
      </c>
      <c r="J21" s="135"/>
      <c r="K21" s="136"/>
      <c r="L21" s="136"/>
      <c r="M21" s="136"/>
    </row>
    <row r="22" spans="1:13" s="137" customFormat="1" ht="15" customHeight="1" x14ac:dyDescent="0.25">
      <c r="A22" s="131">
        <v>1.02</v>
      </c>
      <c r="B22" s="132" t="s">
        <v>1814</v>
      </c>
      <c r="C22" s="133"/>
      <c r="D22" s="133"/>
      <c r="E22" s="133"/>
      <c r="F22" s="133"/>
      <c r="G22" s="133"/>
      <c r="H22" s="133"/>
      <c r="I22" s="138">
        <v>0</v>
      </c>
      <c r="J22" s="139"/>
      <c r="K22" s="136"/>
      <c r="L22" s="136"/>
      <c r="M22" s="136"/>
    </row>
    <row r="23" spans="1:13" x14ac:dyDescent="0.2">
      <c r="A23" s="128"/>
      <c r="B23" s="128" t="s">
        <v>1815</v>
      </c>
      <c r="C23" s="140"/>
      <c r="D23" s="140"/>
      <c r="E23" s="140"/>
      <c r="F23" s="141"/>
      <c r="G23" s="142"/>
      <c r="H23" s="143"/>
      <c r="I23" s="144">
        <f>SUM(I21:I22)</f>
        <v>0</v>
      </c>
      <c r="J23" s="145"/>
      <c r="K23" s="146"/>
      <c r="L23" s="146"/>
    </row>
    <row r="24" spans="1:13" x14ac:dyDescent="0.2">
      <c r="A24" s="140"/>
      <c r="B24" s="140"/>
      <c r="C24" s="140"/>
      <c r="D24" s="140"/>
      <c r="E24" s="140"/>
      <c r="F24" s="141"/>
      <c r="G24" s="141"/>
      <c r="H24" s="141"/>
      <c r="I24" s="140"/>
      <c r="J24" s="147"/>
      <c r="K24" s="146"/>
      <c r="L24" s="146"/>
    </row>
    <row r="25" spans="1:13" x14ac:dyDescent="0.2">
      <c r="A25" s="117">
        <v>2</v>
      </c>
      <c r="B25" s="128" t="s">
        <v>1816</v>
      </c>
      <c r="D25" s="129" t="e">
        <f>ROUND(+I29/G10,6)</f>
        <v>#DIV/0!</v>
      </c>
      <c r="G25" s="140"/>
      <c r="H25" s="140"/>
      <c r="I25" s="140"/>
      <c r="J25" s="147"/>
      <c r="K25" s="146"/>
      <c r="L25" s="146"/>
    </row>
    <row r="26" spans="1:13" s="137" customFormat="1" ht="18" customHeight="1" x14ac:dyDescent="0.25">
      <c r="A26" s="148">
        <v>2.0099999999999998</v>
      </c>
      <c r="B26" s="132" t="s">
        <v>1817</v>
      </c>
      <c r="C26" s="133"/>
      <c r="D26" s="132"/>
      <c r="E26" s="132"/>
      <c r="F26" s="132"/>
      <c r="G26" s="133"/>
      <c r="H26" s="133"/>
      <c r="I26" s="149">
        <v>0</v>
      </c>
      <c r="J26" s="139"/>
      <c r="K26" s="150"/>
      <c r="L26" s="150"/>
      <c r="M26" s="136"/>
    </row>
    <row r="27" spans="1:13" s="155" customFormat="1" ht="18" customHeight="1" x14ac:dyDescent="0.25">
      <c r="A27" s="148">
        <v>2.02</v>
      </c>
      <c r="B27" s="132" t="s">
        <v>1818</v>
      </c>
      <c r="C27" s="133"/>
      <c r="D27" s="133"/>
      <c r="E27" s="151"/>
      <c r="F27" s="133"/>
      <c r="G27" s="133"/>
      <c r="H27" s="133"/>
      <c r="I27" s="149">
        <v>0</v>
      </c>
      <c r="J27" s="152"/>
      <c r="K27" s="153"/>
      <c r="L27" s="153"/>
      <c r="M27" s="154"/>
    </row>
    <row r="28" spans="1:13" s="137" customFormat="1" ht="18" customHeight="1" x14ac:dyDescent="0.25">
      <c r="A28" s="148">
        <v>2.0299999999999998</v>
      </c>
      <c r="B28" s="132" t="s">
        <v>1819</v>
      </c>
      <c r="C28" s="133"/>
      <c r="D28" s="133"/>
      <c r="E28" s="133"/>
      <c r="F28" s="133"/>
      <c r="G28" s="133"/>
      <c r="H28" s="133"/>
      <c r="I28" s="149">
        <v>0</v>
      </c>
      <c r="J28" s="156"/>
      <c r="K28" s="150"/>
      <c r="L28" s="157"/>
      <c r="M28" s="136"/>
    </row>
    <row r="29" spans="1:13" s="137" customFormat="1" ht="18" customHeight="1" x14ac:dyDescent="0.25">
      <c r="B29" s="118" t="s">
        <v>1820</v>
      </c>
      <c r="C29" s="133"/>
      <c r="D29" s="133"/>
      <c r="E29" s="133"/>
      <c r="F29" s="158"/>
      <c r="G29" s="159"/>
      <c r="H29" s="160"/>
      <c r="I29" s="161">
        <f>SUM(I26:I28)</f>
        <v>0</v>
      </c>
      <c r="J29" s="156"/>
      <c r="K29" s="150"/>
      <c r="L29" s="150"/>
      <c r="M29" s="162"/>
    </row>
    <row r="30" spans="1:13" x14ac:dyDescent="0.2">
      <c r="B30" s="140"/>
      <c r="C30" s="140"/>
      <c r="D30" s="140"/>
      <c r="E30" s="140"/>
      <c r="F30" s="141"/>
      <c r="G30" s="141"/>
      <c r="H30" s="141"/>
      <c r="I30" s="163"/>
      <c r="J30" s="164"/>
      <c r="L30" s="165"/>
    </row>
    <row r="31" spans="1:13" s="137" customFormat="1" ht="20.25" customHeight="1" x14ac:dyDescent="0.2">
      <c r="B31" s="118" t="s">
        <v>1821</v>
      </c>
      <c r="C31" s="133"/>
      <c r="D31" s="129" t="e">
        <f>ROUND(+I31/G10,6)</f>
        <v>#DIV/0!</v>
      </c>
      <c r="E31" s="133"/>
      <c r="F31" s="133"/>
      <c r="G31" s="133"/>
      <c r="H31" s="133"/>
      <c r="I31" s="166">
        <f>+I23+I29</f>
        <v>0</v>
      </c>
      <c r="J31" s="167"/>
      <c r="K31" s="168"/>
      <c r="L31" s="169"/>
      <c r="M31" s="170"/>
    </row>
    <row r="32" spans="1:13" x14ac:dyDescent="0.2">
      <c r="B32" s="140"/>
      <c r="C32" s="140"/>
      <c r="D32" s="140"/>
      <c r="E32" s="140"/>
      <c r="F32" s="140"/>
      <c r="G32" s="140"/>
      <c r="H32" s="140"/>
      <c r="I32" s="163"/>
      <c r="J32" s="164"/>
      <c r="K32" s="146"/>
      <c r="L32" s="146"/>
    </row>
    <row r="33" spans="2:12" hidden="1" x14ac:dyDescent="0.2">
      <c r="B33" s="128" t="s">
        <v>1822</v>
      </c>
      <c r="C33" s="140"/>
      <c r="D33" s="171" t="e">
        <f>+#REF!+D31</f>
        <v>#REF!</v>
      </c>
      <c r="E33" s="140"/>
      <c r="F33" s="140"/>
      <c r="G33" s="140"/>
      <c r="H33" s="140"/>
      <c r="I33" s="172" t="e">
        <f>+I31+#REF!</f>
        <v>#REF!</v>
      </c>
      <c r="J33" s="164"/>
      <c r="K33" s="146"/>
      <c r="L33" s="146"/>
    </row>
    <row r="34" spans="2:12" hidden="1" x14ac:dyDescent="0.2">
      <c r="I34" s="173"/>
      <c r="K34" s="146"/>
      <c r="L34" s="146"/>
    </row>
    <row r="35" spans="2:12" x14ac:dyDescent="0.2">
      <c r="K35" s="146"/>
      <c r="L35" s="146"/>
    </row>
    <row r="36" spans="2:12" x14ac:dyDescent="0.2">
      <c r="I36" s="174"/>
      <c r="K36" s="146"/>
      <c r="L36" s="146"/>
    </row>
    <row r="37" spans="2:12" x14ac:dyDescent="0.2">
      <c r="B37" s="175"/>
      <c r="C37" s="176"/>
    </row>
    <row r="38" spans="2:12" x14ac:dyDescent="0.2">
      <c r="B38" s="177"/>
      <c r="C38" s="178"/>
      <c r="D38" s="179"/>
      <c r="E38" s="179"/>
      <c r="F38" s="163"/>
    </row>
    <row r="39" spans="2:12" x14ac:dyDescent="0.2">
      <c r="B39" s="180"/>
      <c r="C39" s="178"/>
      <c r="D39" s="179"/>
      <c r="E39" s="179"/>
      <c r="F39" s="163"/>
    </row>
    <row r="40" spans="2:12" x14ac:dyDescent="0.2">
      <c r="B40" s="180"/>
      <c r="C40" s="178"/>
      <c r="D40" s="179"/>
      <c r="E40" s="179"/>
      <c r="F40" s="163"/>
    </row>
    <row r="41" spans="2:12" x14ac:dyDescent="0.2">
      <c r="B41" s="180"/>
      <c r="C41" s="178"/>
      <c r="D41" s="179"/>
      <c r="E41" s="179"/>
      <c r="F41" s="163"/>
    </row>
    <row r="42" spans="2:12" x14ac:dyDescent="0.2">
      <c r="B42" s="180"/>
      <c r="C42" s="178"/>
      <c r="D42" s="179"/>
      <c r="E42" s="179"/>
      <c r="F42" s="163"/>
      <c r="I42" s="163"/>
    </row>
    <row r="43" spans="2:12" x14ac:dyDescent="0.2">
      <c r="B43" s="180"/>
      <c r="C43" s="178"/>
      <c r="D43" s="179"/>
      <c r="E43" s="179"/>
      <c r="F43" s="179"/>
    </row>
    <row r="44" spans="2:12" x14ac:dyDescent="0.2">
      <c r="B44" s="180"/>
      <c r="C44" s="180"/>
      <c r="D44" s="180"/>
      <c r="E44" s="180"/>
      <c r="F44" s="180"/>
    </row>
    <row r="45" spans="2:12" x14ac:dyDescent="0.2">
      <c r="B45" s="180"/>
      <c r="C45" s="180"/>
      <c r="D45" s="180"/>
      <c r="E45" s="180"/>
      <c r="F45" s="180"/>
    </row>
    <row r="46" spans="2:12" x14ac:dyDescent="0.2">
      <c r="B46" s="180"/>
      <c r="C46" s="180"/>
      <c r="D46" s="180"/>
      <c r="E46" s="180"/>
      <c r="F46" s="180"/>
    </row>
    <row r="47" spans="2:12" x14ac:dyDescent="0.2">
      <c r="B47" s="180"/>
      <c r="C47" s="180"/>
      <c r="D47" s="180"/>
      <c r="E47" s="180"/>
      <c r="F47" s="180"/>
    </row>
    <row r="48" spans="2:12" x14ac:dyDescent="0.2">
      <c r="B48" s="180"/>
      <c r="C48" s="180"/>
      <c r="D48" s="180"/>
      <c r="E48" s="180"/>
      <c r="F48" s="180"/>
    </row>
    <row r="49" spans="2:6" x14ac:dyDescent="0.2">
      <c r="B49" s="180"/>
      <c r="C49" s="180"/>
      <c r="D49" s="180"/>
      <c r="E49" s="180"/>
      <c r="F49" s="180"/>
    </row>
    <row r="50" spans="2:6" x14ac:dyDescent="0.2">
      <c r="B50" s="180"/>
      <c r="C50" s="180"/>
      <c r="D50" s="180"/>
      <c r="E50" s="180"/>
      <c r="F50" s="180"/>
    </row>
    <row r="51" spans="2:6" x14ac:dyDescent="0.2">
      <c r="B51" s="180"/>
      <c r="C51" s="180"/>
      <c r="D51" s="180"/>
      <c r="E51" s="180"/>
      <c r="F51" s="180"/>
    </row>
    <row r="52" spans="2:6" x14ac:dyDescent="0.2">
      <c r="B52" s="180"/>
      <c r="C52" s="180"/>
      <c r="D52" s="180"/>
      <c r="E52" s="180"/>
      <c r="F52" s="180"/>
    </row>
    <row r="53" spans="2:6" x14ac:dyDescent="0.2">
      <c r="B53" s="180"/>
      <c r="C53" s="180"/>
      <c r="D53" s="180"/>
      <c r="E53" s="180"/>
      <c r="F53" s="180"/>
    </row>
    <row r="54" spans="2:6" x14ac:dyDescent="0.2">
      <c r="B54" s="180"/>
      <c r="C54" s="180"/>
      <c r="D54" s="180"/>
      <c r="E54" s="180"/>
      <c r="F54" s="180"/>
    </row>
    <row r="55" spans="2:6" x14ac:dyDescent="0.2">
      <c r="B55" s="180"/>
      <c r="C55" s="180"/>
      <c r="D55" s="180"/>
      <c r="E55" s="180"/>
      <c r="F55" s="180"/>
    </row>
    <row r="56" spans="2:6" x14ac:dyDescent="0.2">
      <c r="B56" s="180"/>
      <c r="C56" s="180"/>
      <c r="D56" s="180"/>
      <c r="E56" s="180"/>
      <c r="F56" s="180"/>
    </row>
    <row r="57" spans="2:6" x14ac:dyDescent="0.2">
      <c r="B57" s="180"/>
      <c r="C57" s="180"/>
      <c r="D57" s="180"/>
      <c r="E57" s="180"/>
      <c r="F57" s="180"/>
    </row>
    <row r="58" spans="2:6" x14ac:dyDescent="0.2">
      <c r="B58" s="180"/>
      <c r="C58" s="180"/>
      <c r="D58" s="180"/>
      <c r="E58" s="180"/>
      <c r="F58" s="180"/>
    </row>
    <row r="59" spans="2:6" x14ac:dyDescent="0.2">
      <c r="B59" s="180"/>
      <c r="C59" s="180"/>
      <c r="D59" s="180"/>
      <c r="E59" s="180"/>
      <c r="F59" s="180"/>
    </row>
    <row r="60" spans="2:6" x14ac:dyDescent="0.2">
      <c r="B60" s="180"/>
      <c r="C60" s="180"/>
      <c r="D60" s="180"/>
      <c r="E60" s="180"/>
      <c r="F60" s="180"/>
    </row>
    <row r="61" spans="2:6" x14ac:dyDescent="0.2">
      <c r="B61" s="180"/>
      <c r="C61" s="180"/>
      <c r="D61" s="180"/>
      <c r="E61" s="180"/>
      <c r="F61" s="180"/>
    </row>
    <row r="62" spans="2:6" x14ac:dyDescent="0.2">
      <c r="B62" s="180"/>
      <c r="C62" s="180"/>
      <c r="D62" s="180"/>
      <c r="E62" s="180"/>
      <c r="F62" s="180"/>
    </row>
    <row r="63" spans="2:6" x14ac:dyDescent="0.2">
      <c r="B63" s="180"/>
      <c r="C63" s="180"/>
      <c r="D63" s="180"/>
      <c r="E63" s="180"/>
      <c r="F63" s="180"/>
    </row>
    <row r="64" spans="2:6" x14ac:dyDescent="0.2">
      <c r="B64" s="180"/>
      <c r="C64" s="180"/>
      <c r="D64" s="180"/>
      <c r="E64" s="180"/>
      <c r="F64" s="180"/>
    </row>
    <row r="65" spans="2:6" x14ac:dyDescent="0.2">
      <c r="B65" s="180"/>
      <c r="C65" s="180"/>
      <c r="D65" s="180"/>
      <c r="E65" s="180"/>
      <c r="F65" s="180"/>
    </row>
    <row r="66" spans="2:6" x14ac:dyDescent="0.2">
      <c r="B66" s="180"/>
      <c r="C66" s="180"/>
      <c r="D66" s="180"/>
      <c r="E66" s="180"/>
      <c r="F66" s="180"/>
    </row>
    <row r="67" spans="2:6" x14ac:dyDescent="0.2">
      <c r="B67" s="180"/>
      <c r="C67" s="180"/>
      <c r="D67" s="180"/>
      <c r="E67" s="180"/>
      <c r="F67" s="180"/>
    </row>
    <row r="68" spans="2:6" x14ac:dyDescent="0.2">
      <c r="B68" s="180"/>
      <c r="C68" s="180"/>
      <c r="D68" s="180"/>
      <c r="E68" s="180"/>
      <c r="F68" s="180"/>
    </row>
    <row r="69" spans="2:6" x14ac:dyDescent="0.2">
      <c r="B69" s="180"/>
      <c r="C69" s="180"/>
      <c r="D69" s="180"/>
      <c r="E69" s="180"/>
      <c r="F69" s="180"/>
    </row>
    <row r="70" spans="2:6" x14ac:dyDescent="0.2">
      <c r="B70" s="180"/>
      <c r="C70" s="180"/>
      <c r="D70" s="180"/>
      <c r="E70" s="180"/>
      <c r="F70" s="180"/>
    </row>
    <row r="71" spans="2:6" x14ac:dyDescent="0.2">
      <c r="B71" s="180"/>
      <c r="C71" s="180"/>
      <c r="D71" s="180"/>
      <c r="E71" s="180"/>
      <c r="F71" s="180"/>
    </row>
    <row r="72" spans="2:6" x14ac:dyDescent="0.2">
      <c r="B72" s="180"/>
      <c r="C72" s="180"/>
      <c r="D72" s="180"/>
      <c r="E72" s="180"/>
      <c r="F72" s="180"/>
    </row>
    <row r="73" spans="2:6" x14ac:dyDescent="0.2">
      <c r="B73" s="180"/>
      <c r="C73" s="180"/>
      <c r="D73" s="180"/>
      <c r="E73" s="180"/>
      <c r="F73" s="180"/>
    </row>
    <row r="74" spans="2:6" x14ac:dyDescent="0.2">
      <c r="B74" s="180"/>
      <c r="C74" s="180"/>
      <c r="D74" s="180"/>
      <c r="E74" s="180"/>
      <c r="F74" s="180"/>
    </row>
    <row r="75" spans="2:6" x14ac:dyDescent="0.2">
      <c r="B75" s="180"/>
      <c r="C75" s="180"/>
      <c r="D75" s="180"/>
      <c r="E75" s="180"/>
      <c r="F75" s="180"/>
    </row>
    <row r="76" spans="2:6" x14ac:dyDescent="0.2">
      <c r="B76" s="180"/>
      <c r="C76" s="180"/>
      <c r="D76" s="180"/>
      <c r="E76" s="180"/>
      <c r="F76" s="180"/>
    </row>
  </sheetData>
  <mergeCells count="8">
    <mergeCell ref="A12:I12"/>
    <mergeCell ref="B2:I3"/>
    <mergeCell ref="B4:I4"/>
    <mergeCell ref="G7:I7"/>
    <mergeCell ref="G8:I8"/>
    <mergeCell ref="G9:I9"/>
    <mergeCell ref="C10:E10"/>
    <mergeCell ref="G10:I10"/>
  </mergeCells>
  <printOptions horizontalCentered="1" gridLinesSet="0"/>
  <pageMargins left="0.39370078740157483" right="0.39370078740157483" top="0.98425196850393704" bottom="0.78740157480314965" header="0.51181102362204722" footer="0.31496062992125984"/>
  <pageSetup paperSize="9" scale="9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DE8EA61DB34E8468A139E405E171F99" ma:contentTypeVersion="2" ma:contentTypeDescription="Crear nuevo documento." ma:contentTypeScope="" ma:versionID="23bfd6d7b564eeb51ffb88d65711735b">
  <xsd:schema xmlns:xsd="http://www.w3.org/2001/XMLSchema" xmlns:xs="http://www.w3.org/2001/XMLSchema" xmlns:p="http://schemas.microsoft.com/office/2006/metadata/properties" xmlns:ns3="9a3c742c-eedd-41dd-a204-11293a6bb691" targetNamespace="http://schemas.microsoft.com/office/2006/metadata/properties" ma:root="true" ma:fieldsID="0f5560e4816b3c5d83589756af757f53" ns3:_="">
    <xsd:import namespace="9a3c742c-eedd-41dd-a204-11293a6bb6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c742c-eedd-41dd-a204-11293a6bb6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E73343-D43F-4D05-94A1-98FC762E96C8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9a3c742c-eedd-41dd-a204-11293a6bb691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57150D-D09F-4904-8848-74F6D6E979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A7385D-167D-477E-A4CF-317D95F21C41}">
  <ds:schemaRefs>
    <ds:schemaRef ds:uri="http://purl.org/dc/elements/1.1/"/>
    <ds:schemaRef ds:uri="9a3c742c-eedd-41dd-a204-11293a6bb691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</vt:i4>
      </vt:variant>
    </vt:vector>
  </HeadingPairs>
  <TitlesOfParts>
    <vt:vector size="12" baseType="lpstr">
      <vt:lpstr>FORMATO RESUM PRESUP </vt:lpstr>
      <vt:lpstr>Presupuesto 1</vt:lpstr>
      <vt:lpstr>Presupuesto 2</vt:lpstr>
      <vt:lpstr>GGU_BASE</vt:lpstr>
      <vt:lpstr>resumen</vt:lpstr>
      <vt:lpstr>GGU_BASE!A_impresión_IM</vt:lpstr>
      <vt:lpstr>resumen!A_impresión_IM</vt:lpstr>
      <vt:lpstr>'FORMATO RESUM PRESUP '!Área_de_impresión</vt:lpstr>
      <vt:lpstr>GGU_BASE!Área_de_impresión</vt:lpstr>
      <vt:lpstr>resumen!Área_de_impresión</vt:lpstr>
      <vt:lpstr>GGU_BASE!Títulos_a_imprimir</vt:lpstr>
      <vt:lpstr>resumen!Títulos_a_imprimir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Sony Edinson Noreña Valles</cp:lastModifiedBy>
  <dcterms:created xsi:type="dcterms:W3CDTF">2020-07-15T20:31:24Z</dcterms:created>
  <dcterms:modified xsi:type="dcterms:W3CDTF">2022-05-25T22:02:23Z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0x010100ADE8EA61DB34E8468A139E405E171F99</vt:lpwstr>
  </property>
</Properties>
</file>